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reaseheath-my.sharepoint.com/personal/emily_ellis_reaseheath_ac_uk/Documents/Desktop/"/>
    </mc:Choice>
  </mc:AlternateContent>
  <xr:revisionPtr revIDLastSave="0" documentId="8_{43468C09-829E-4278-9BCC-00693B77BFBF}" xr6:coauthVersionLast="47" xr6:coauthVersionMax="47" xr10:uidLastSave="{00000000-0000-0000-0000-000000000000}"/>
  <bookViews>
    <workbookView xWindow="-28920" yWindow="-4830" windowWidth="29040" windowHeight="15840" firstSheet="12" activeTab="23" xr2:uid="{00000000-000D-0000-FFFF-FFFF00000000}"/>
  </bookViews>
  <sheets>
    <sheet name="Price bands" sheetId="25" r:id="rId1"/>
    <sheet name="Route 1" sheetId="1" r:id="rId2"/>
    <sheet name="Route 2" sheetId="2" r:id="rId3"/>
    <sheet name="Route 3" sheetId="3" r:id="rId4"/>
    <sheet name="Route 4" sheetId="4" r:id="rId5"/>
    <sheet name="Route 5" sheetId="5" r:id="rId6"/>
    <sheet name="Route 6" sheetId="6" r:id="rId7"/>
    <sheet name="Route 7" sheetId="7" r:id="rId8"/>
    <sheet name="Route 8" sheetId="8" r:id="rId9"/>
    <sheet name="Route 9" sheetId="9" r:id="rId10"/>
    <sheet name="Route 10" sheetId="11" r:id="rId11"/>
    <sheet name="Route 11" sheetId="12" r:id="rId12"/>
    <sheet name="Route 12" sheetId="13" r:id="rId13"/>
    <sheet name="Route 13" sheetId="14" r:id="rId14"/>
    <sheet name="Route 14" sheetId="15" r:id="rId15"/>
    <sheet name="Route 15" sheetId="16" r:id="rId16"/>
    <sheet name="Route 16" sheetId="17" r:id="rId17"/>
    <sheet name="Route 17" sheetId="18" r:id="rId18"/>
    <sheet name="Route 18" sheetId="19" r:id="rId19"/>
    <sheet name="Route 19" sheetId="20" r:id="rId20"/>
    <sheet name="Route 20" sheetId="21" r:id="rId21"/>
    <sheet name="Route 21" sheetId="22" r:id="rId22"/>
    <sheet name="Route 22" sheetId="23" r:id="rId23"/>
    <sheet name="Route 23" sheetId="24" r:id="rId2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" i="22" l="1"/>
  <c r="K5" i="3" l="1"/>
  <c r="K3" i="6" l="1"/>
  <c r="K6" i="17" l="1"/>
  <c r="K12" i="8" l="1"/>
  <c r="K3" i="24" l="1"/>
  <c r="K3" i="1" l="1"/>
  <c r="K4" i="24" l="1"/>
  <c r="K5" i="24"/>
  <c r="K6" i="24"/>
  <c r="K7" i="24"/>
  <c r="K8" i="24"/>
  <c r="K9" i="24"/>
  <c r="K10" i="24"/>
  <c r="K5" i="22"/>
  <c r="K6" i="22"/>
  <c r="K7" i="22"/>
  <c r="K8" i="22"/>
  <c r="K9" i="22"/>
  <c r="K10" i="22"/>
  <c r="K11" i="22"/>
  <c r="K4" i="21"/>
  <c r="K5" i="21"/>
  <c r="K6" i="21"/>
  <c r="K7" i="21"/>
  <c r="K8" i="21"/>
  <c r="K3" i="21"/>
  <c r="K4" i="20"/>
  <c r="K5" i="20"/>
  <c r="K6" i="20"/>
  <c r="K7" i="20"/>
  <c r="K8" i="20"/>
  <c r="K9" i="20"/>
  <c r="K10" i="20"/>
  <c r="K11" i="20"/>
  <c r="K12" i="20"/>
  <c r="K13" i="20"/>
  <c r="K14" i="20"/>
  <c r="K3" i="20"/>
  <c r="K8" i="19"/>
  <c r="K9" i="19"/>
  <c r="K10" i="19"/>
  <c r="K11" i="19"/>
  <c r="K12" i="19"/>
  <c r="K13" i="19"/>
  <c r="K14" i="19"/>
  <c r="K15" i="19"/>
  <c r="K7" i="19"/>
  <c r="K4" i="18"/>
  <c r="K9" i="18"/>
  <c r="K10" i="18"/>
  <c r="K11" i="18"/>
  <c r="K12" i="18"/>
  <c r="K13" i="18"/>
  <c r="K14" i="18"/>
  <c r="K15" i="18"/>
  <c r="K16" i="18"/>
  <c r="K17" i="18"/>
  <c r="K18" i="18"/>
  <c r="K19" i="18"/>
  <c r="K3" i="18"/>
  <c r="K4" i="17"/>
  <c r="K5" i="17"/>
  <c r="K7" i="17"/>
  <c r="K8" i="17"/>
  <c r="K9" i="17"/>
  <c r="K10" i="17"/>
  <c r="K11" i="17"/>
  <c r="K12" i="17"/>
  <c r="K13" i="17"/>
  <c r="K3" i="17"/>
  <c r="K4" i="16"/>
  <c r="K5" i="16"/>
  <c r="K6" i="16"/>
  <c r="K7" i="16"/>
  <c r="K8" i="16"/>
  <c r="K9" i="16"/>
  <c r="K10" i="16"/>
  <c r="K11" i="16"/>
  <c r="K3" i="16"/>
  <c r="K4" i="15"/>
  <c r="K5" i="15"/>
  <c r="K6" i="15"/>
  <c r="K7" i="15"/>
  <c r="K8" i="15"/>
  <c r="K9" i="15"/>
  <c r="K10" i="15"/>
  <c r="K11" i="15"/>
  <c r="K12" i="15"/>
  <c r="K13" i="15"/>
  <c r="K3" i="15"/>
  <c r="K4" i="14"/>
  <c r="K5" i="14"/>
  <c r="K6" i="14"/>
  <c r="K3" i="14"/>
  <c r="K4" i="13"/>
  <c r="K5" i="13"/>
  <c r="K6" i="13"/>
  <c r="K7" i="13"/>
  <c r="K8" i="13"/>
  <c r="K9" i="13"/>
  <c r="K10" i="13"/>
  <c r="K11" i="13"/>
  <c r="K12" i="13"/>
  <c r="K13" i="13"/>
  <c r="K14" i="13"/>
  <c r="K3" i="13"/>
  <c r="K4" i="12"/>
  <c r="K5" i="12"/>
  <c r="K6" i="12"/>
  <c r="K7" i="12"/>
  <c r="K8" i="12"/>
  <c r="K9" i="12"/>
  <c r="K10" i="12"/>
  <c r="K11" i="12"/>
  <c r="K12" i="12"/>
  <c r="K13" i="12"/>
  <c r="K14" i="12"/>
  <c r="K3" i="12"/>
  <c r="K4" i="11"/>
  <c r="K5" i="11"/>
  <c r="K6" i="11"/>
  <c r="K7" i="11"/>
  <c r="K8" i="11"/>
  <c r="K9" i="11"/>
  <c r="K10" i="11"/>
  <c r="K11" i="11"/>
  <c r="K12" i="11"/>
  <c r="K3" i="11"/>
  <c r="K4" i="9"/>
  <c r="K5" i="9"/>
  <c r="K3" i="9"/>
  <c r="K4" i="8"/>
  <c r="K5" i="8"/>
  <c r="K6" i="8"/>
  <c r="K7" i="8"/>
  <c r="K8" i="8"/>
  <c r="K9" i="8"/>
  <c r="K10" i="8"/>
  <c r="K13" i="8"/>
  <c r="K14" i="8"/>
  <c r="K15" i="8"/>
  <c r="K3" i="8"/>
  <c r="K4" i="7"/>
  <c r="K5" i="7"/>
  <c r="K6" i="7"/>
  <c r="K3" i="7"/>
  <c r="K4" i="6"/>
  <c r="K6" i="6"/>
  <c r="K7" i="6"/>
  <c r="K8" i="6"/>
  <c r="K9" i="6"/>
  <c r="K10" i="6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3" i="5"/>
  <c r="K4" i="4"/>
  <c r="K5" i="4"/>
  <c r="K6" i="4"/>
  <c r="K7" i="4"/>
  <c r="K8" i="4"/>
  <c r="K3" i="4"/>
  <c r="K4" i="3"/>
  <c r="K6" i="3"/>
  <c r="K7" i="3"/>
  <c r="K8" i="3"/>
  <c r="K9" i="3"/>
  <c r="K10" i="3"/>
  <c r="K3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4" i="1"/>
  <c r="K5" i="1"/>
  <c r="K6" i="1"/>
  <c r="K7" i="1"/>
  <c r="K8" i="1"/>
  <c r="K9" i="1"/>
  <c r="K10" i="1"/>
  <c r="K11" i="1"/>
  <c r="K12" i="1"/>
  <c r="K13" i="1"/>
  <c r="K14" i="1"/>
  <c r="K15" i="1"/>
</calcChain>
</file>

<file path=xl/sharedStrings.xml><?xml version="1.0" encoding="utf-8"?>
<sst xmlns="http://schemas.openxmlformats.org/spreadsheetml/2006/main" count="1035" uniqueCount="559">
  <si>
    <t>Payment band</t>
  </si>
  <si>
    <t>Distance from pick up point to College</t>
  </si>
  <si>
    <t>Cost per term</t>
  </si>
  <si>
    <t>Cost per year</t>
  </si>
  <si>
    <t>A</t>
  </si>
  <si>
    <t>0 -5 Miles</t>
  </si>
  <si>
    <t>B</t>
  </si>
  <si>
    <t>6-10 Miles</t>
  </si>
  <si>
    <t>C</t>
  </si>
  <si>
    <t>11- 20 Miles</t>
  </si>
  <si>
    <t>D</t>
  </si>
  <si>
    <t>21 -30 Miles</t>
  </si>
  <si>
    <t>E</t>
  </si>
  <si>
    <t>31 – 40 Miles</t>
  </si>
  <si>
    <t>F</t>
  </si>
  <si>
    <t>41 + Miles</t>
  </si>
  <si>
    <t>G</t>
  </si>
  <si>
    <t xml:space="preserve">Residential Students </t>
  </si>
  <si>
    <t>H</t>
  </si>
  <si>
    <t>Reaseheath Training Students</t>
  </si>
  <si>
    <t>I</t>
  </si>
  <si>
    <t>Block Release Students</t>
  </si>
  <si>
    <t>J</t>
  </si>
  <si>
    <t>Under 16 years of Age</t>
  </si>
  <si>
    <t>K</t>
  </si>
  <si>
    <t>All distances are from Reaseheath College to the post code of the pick-up point using the shortest distance on Google maps.</t>
  </si>
  <si>
    <t>Route 1 Congleton &amp; Alsager</t>
  </si>
  <si>
    <t>Stop Number</t>
  </si>
  <si>
    <t>Location</t>
  </si>
  <si>
    <t>Depart AM</t>
  </si>
  <si>
    <t>Arrive PM</t>
  </si>
  <si>
    <t>Post Code</t>
  </si>
  <si>
    <t>Miles to College</t>
  </si>
  <si>
    <t>Price band</t>
  </si>
  <si>
    <t xml:space="preserve"> Cost per term</t>
  </si>
  <si>
    <t>Cost Per year</t>
  </si>
  <si>
    <t>ProSolution</t>
  </si>
  <si>
    <t>Buglawton - A54 - Buxton Road/St John's Road</t>
  </si>
  <si>
    <t>CW12 2DU</t>
  </si>
  <si>
    <t>Congleton - Market Street - Bus Station</t>
  </si>
  <si>
    <t>CW12 1WB</t>
  </si>
  <si>
    <t>Congleton - West Road - Kwik Fit Garage</t>
  </si>
  <si>
    <t>CW12 4JX</t>
  </si>
  <si>
    <t>Astbury - A34 - Newcastle Road - Garage lay-by</t>
  </si>
  <si>
    <t>CW12 4RQ</t>
  </si>
  <si>
    <t>Scholar Green - A34 - Newcastle Road  - Little Moreton Hall Entrance</t>
  </si>
  <si>
    <t>CW12 4SD</t>
  </si>
  <si>
    <t>Scholar Green - Congleton Road North - Red Bull Cross Roads - Bus Stops Congleton side</t>
  </si>
  <si>
    <t>ST7 3AS</t>
  </si>
  <si>
    <t>Church Lawton - Liverpool Road West (By No 37)</t>
  </si>
  <si>
    <t> ST7 3DF</t>
  </si>
  <si>
    <t>Rode Heath - A533 - Sandbach Road - Broughton Arms</t>
  </si>
  <si>
    <t>ST7 3RX</t>
  </si>
  <si>
    <t>Lawton Heath - Sandbach Road - Horseshoe Inn</t>
  </si>
  <si>
    <t>ST7 3RA</t>
  </si>
  <si>
    <t>Alsager - Sandbach Road North/Pikemere Road</t>
  </si>
  <si>
    <t>ST7 2AT</t>
  </si>
  <si>
    <t>Alsager - Crewe Road/The Avenue</t>
  </si>
  <si>
    <t>ST7 2YS</t>
  </si>
  <si>
    <t>Alsager - Crewe Road/Close Lane</t>
  </si>
  <si>
    <t>ST7 2GP</t>
  </si>
  <si>
    <t>Reaseheath College</t>
  </si>
  <si>
    <t>Route 2 Macclesfield &amp; Holmes Chapel</t>
  </si>
  <si>
    <t>Miles from College</t>
  </si>
  <si>
    <t>Poynton - Chester Road - Railway Station</t>
  </si>
  <si>
    <t>SK12 1HG</t>
  </si>
  <si>
    <t>Prestbury - A523 - London Road/Lincombe Hey</t>
  </si>
  <si>
    <t>SK10 4EQ</t>
  </si>
  <si>
    <t>Bollington - Tytherington Lane/Ball Lane</t>
  </si>
  <si>
    <t>SK10 2XA</t>
  </si>
  <si>
    <t>Tytherington - Manchester Road/Springwood Way</t>
  </si>
  <si>
    <t>SK10 2AT</t>
  </si>
  <si>
    <t>SK10 2JN</t>
  </si>
  <si>
    <t>Macclesfield - Waters Green - Cooksons Garage</t>
  </si>
  <si>
    <t>SK11 6JS</t>
  </si>
  <si>
    <t>Macclesfield - Chester Road/Clowes Street</t>
  </si>
  <si>
    <t>SK11 8PT</t>
  </si>
  <si>
    <t>Broken Cross - Fallibroome Road - Pack Horse Pub</t>
  </si>
  <si>
    <t>SK10 3LG</t>
  </si>
  <si>
    <t>Chelford - A537 - Chelford Road - Macclesfield side of roundabout</t>
  </si>
  <si>
    <t>SK11 9AH</t>
  </si>
  <si>
    <t>Goostrey - Main Road - Crown Inn</t>
  </si>
  <si>
    <t>CW4 8PE</t>
  </si>
  <si>
    <t>Goostrey - Main Road/New Platt Lane</t>
  </si>
  <si>
    <t>CW4 8NH</t>
  </si>
  <si>
    <t>Holmes Chapel - London Road - Shopping Precinct</t>
  </si>
  <si>
    <t>CW4 7PL</t>
  </si>
  <si>
    <t>Brereton - Newcastle Road South - Bear's Head Pub</t>
  </si>
  <si>
    <t>CW11 1RS</t>
  </si>
  <si>
    <t>Route 3 Crewe &amp; Nantwich</t>
  </si>
  <si>
    <t>Crewe - Leighton Hospital - Bus station</t>
  </si>
  <si>
    <t>CW1 4QJ</t>
  </si>
  <si>
    <t>Crewe -  North Street - Post Office</t>
  </si>
  <si>
    <t>CW1 4QD</t>
  </si>
  <si>
    <t>Crewe - Delamere Street - Crewe Bus Station</t>
  </si>
  <si>
    <t>CW1 2JE</t>
  </si>
  <si>
    <t>CW2 6HR</t>
  </si>
  <si>
    <t>Crewe - Gresty Road - YMCA</t>
  </si>
  <si>
    <t>CW2 6BN</t>
  </si>
  <si>
    <t>Shavington - Crewe Road -Sugarloaf Corner</t>
  </si>
  <si>
    <t>CW2 5JA</t>
  </si>
  <si>
    <t>Wybunbury - Main Road - The Swan Pub</t>
  </si>
  <si>
    <t>CW5 7NA</t>
  </si>
  <si>
    <t>Stapeley - A51 - London Road/Winterberry Way</t>
  </si>
  <si>
    <t>Nantwich - Station Road - Between Chic Interiors and Morrisons</t>
  </si>
  <si>
    <t>CW5 5SP</t>
  </si>
  <si>
    <t>Route 4 Sandbach &amp; Crewe Railway Station</t>
  </si>
  <si>
    <t>Sandbach - Congleton Road - Military Arms Pub</t>
  </si>
  <si>
    <t>CW11 1HJ</t>
  </si>
  <si>
    <t>Ettiley Heath - Abbey Road - Miola</t>
  </si>
  <si>
    <t>CW11 3HD</t>
  </si>
  <si>
    <t>CW11 4QQ</t>
  </si>
  <si>
    <t>Winterley - Crewe Road - Winterley Pool</t>
  </si>
  <si>
    <t>CW11 4QZ</t>
  </si>
  <si>
    <t>Haslington - Crewe Road - Broughton Arms Pub</t>
  </si>
  <si>
    <t>CW1 5RE</t>
  </si>
  <si>
    <t>Crewe - Nantwich Road - Crewe Railway Station</t>
  </si>
  <si>
    <t>Wistaston - Nantwich Road - Miller and Carter Pub</t>
  </si>
  <si>
    <t>CW2 6PB</t>
  </si>
  <si>
    <t>Willaston - Crewe Road/Wistaston Road (Nantwich Side of Junction)</t>
  </si>
  <si>
    <t>CW2 6QT</t>
  </si>
  <si>
    <t>Chirk - Church Street - The Hand Inn</t>
  </si>
  <si>
    <t>LL14 5EY</t>
  </si>
  <si>
    <t>Ruabon - Station Road - Railway Station</t>
  </si>
  <si>
    <t>LL14 6DX</t>
  </si>
  <si>
    <t>Johnstown - Wrexham Road - Premier Store</t>
  </si>
  <si>
    <t>LL14 2SN</t>
  </si>
  <si>
    <t>Wrexham - King Street - Bus Station</t>
  </si>
  <si>
    <t>LL11 1NL</t>
  </si>
  <si>
    <t>Wrexham - Holt Road - Greyhound Inn - Bus Stops Wrexham side</t>
  </si>
  <si>
    <t>Wrexham - Wrexham Road - Waterways Garden Centre (am) / Holt Lodge (pm)</t>
  </si>
  <si>
    <t>LL13 9YE</t>
  </si>
  <si>
    <t>Crewe By Fardon</t>
  </si>
  <si>
    <t>CH3 6PA</t>
  </si>
  <si>
    <t>Shocklach - The Bull (Car Park)</t>
  </si>
  <si>
    <t>SY14 7BL</t>
  </si>
  <si>
    <t>Horton Green - Green Lane</t>
  </si>
  <si>
    <t>Malpas - Bishop Heber High School</t>
  </si>
  <si>
    <t>No Man's Heath - Cross O'th Hill Road - Bus Stop near Nisa Shop</t>
  </si>
  <si>
    <t>Broxton - A41 - Whitchurch Road - Outside Egerton Arms</t>
  </si>
  <si>
    <t>CH3 9JW</t>
  </si>
  <si>
    <t>Bulkeley - Wrexham Road - Laybys Nantwich side of Cholmondeley Lane and Mill Lane Cross Roads</t>
  </si>
  <si>
    <t>SY14 8BP</t>
  </si>
  <si>
    <t>CW6 9RX</t>
  </si>
  <si>
    <t>Burland - A534 - Wrexham Road/Shore Lane</t>
  </si>
  <si>
    <t>CW5 8LU</t>
  </si>
  <si>
    <t>Craven Arms - Shrewsbury Road - Tuffins Bus stop</t>
  </si>
  <si>
    <t>Church Stretton - A49 - Crossways - Applegreen Garage</t>
  </si>
  <si>
    <t>SY6 6PG</t>
  </si>
  <si>
    <t>SY4 3EQ</t>
  </si>
  <si>
    <t xml:space="preserve">Wem - Station Road - Railway Station </t>
  </si>
  <si>
    <t>Aston - A530 Whitchurch Road/ Wrenbury Lane-    Nantwich side of the crossroads 1st street light</t>
  </si>
  <si>
    <t>CW5 8DY</t>
  </si>
  <si>
    <t>Sound - A530 - Whitchurch Road - Sound School</t>
  </si>
  <si>
    <t>CW5 8AE</t>
  </si>
  <si>
    <t>Nantwich - Beam Street - Bus Station</t>
  </si>
  <si>
    <t>CW5 5NH</t>
  </si>
  <si>
    <t>Route 7 Telford, Newport &amp; Market Drayton</t>
  </si>
  <si>
    <t>Telford - Northfield Street - Bus Station by Indoor Shopping Centre</t>
  </si>
  <si>
    <t>TF3 4BU</t>
  </si>
  <si>
    <t>Newport - High Street - Bus Stop outside The Guildhall</t>
  </si>
  <si>
    <t>TF10 7AP</t>
  </si>
  <si>
    <t>Ternhill - A41/Riverside Drive</t>
  </si>
  <si>
    <t>TF9 3QL</t>
  </si>
  <si>
    <t>Market Drayton - Cheshire Street - Bus Station - near to Bargain Booze</t>
  </si>
  <si>
    <t>Route 8 Knutsford &amp; Northwich</t>
  </si>
  <si>
    <t xml:space="preserve">Mobberley - Town Lane/Bucklow Avenue </t>
  </si>
  <si>
    <t>WA16 7GH</t>
  </si>
  <si>
    <t xml:space="preserve">Knutsford - Mobberley Road/Oakfield Avenue </t>
  </si>
  <si>
    <t>WA16 8JH</t>
  </si>
  <si>
    <t>Knutsford - A537 - Adams Hill - Railway Station Car park - Bus Stops</t>
  </si>
  <si>
    <t>WA16 8DY</t>
  </si>
  <si>
    <t>Tabley - A5033 - Northwich Road - Chester Road End - Opposite Farm Gates</t>
  </si>
  <si>
    <t> WA16 0EX</t>
  </si>
  <si>
    <t>Lostock Gralam - Manchester Road - Near Avondale Care Home</t>
  </si>
  <si>
    <t>CW9 7PY</t>
  </si>
  <si>
    <t>Northwich - Middlewich Road/Wentworth Close</t>
  </si>
  <si>
    <t>CW9 7DU</t>
  </si>
  <si>
    <t>Northwich - Middlewich Road/Worthing Street - Opposite Telephone Exchange</t>
  </si>
  <si>
    <t>CW9 7BP</t>
  </si>
  <si>
    <t>CW8 4HS</t>
  </si>
  <si>
    <t>Northwich - Inward -Watling Street - Bus Station - Stand D,                                                                Homeward - Chester Way outside KwikFit</t>
  </si>
  <si>
    <t>CW9 5BB</t>
  </si>
  <si>
    <t>Northwich - Kingsmead - Opposite Sir John Deane's College</t>
  </si>
  <si>
    <t>Northwich - Kingsmead - Kingfisher Roundabout</t>
  </si>
  <si>
    <t>CW9 8UE</t>
  </si>
  <si>
    <t>Moulton - Jack Lane - 1st Bus Stop from London Road</t>
  </si>
  <si>
    <t>CW9 8LA</t>
  </si>
  <si>
    <t>Route 9 Biddulph &amp; Newcastle-Under-Lyme</t>
  </si>
  <si>
    <t>ST8 6AJ</t>
  </si>
  <si>
    <t>ST7 4JL</t>
  </si>
  <si>
    <t xml:space="preserve">Packmoor - Turnhurst Road /Lorraine Street </t>
  </si>
  <si>
    <t>ST5 7NH</t>
  </si>
  <si>
    <t xml:space="preserve">Newcastle -Brunswick Street - Outside Swimming Baths </t>
  </si>
  <si>
    <t>ST5 1HG</t>
  </si>
  <si>
    <t>Route 10 Uttoxeter &amp; Werrington</t>
  </si>
  <si>
    <t>Uttoxeter - Bradley Street  - Bus Station</t>
  </si>
  <si>
    <t>ST14 7QA</t>
  </si>
  <si>
    <t>Uttoxeter - A522 - New Road/Greenacres Drive, Shell Garage Bus stop</t>
  </si>
  <si>
    <t>ST14 7DQ</t>
  </si>
  <si>
    <t>Fole - Uttoxeter Road - Methodist Chapel</t>
  </si>
  <si>
    <t>ST14 5EF</t>
  </si>
  <si>
    <t>Checkley - Uttoxeter Road/Cranberry Avenue</t>
  </si>
  <si>
    <t>ST10 4NE</t>
  </si>
  <si>
    <t>Tean - High Street - Co-op</t>
  </si>
  <si>
    <t>ST10 4DY</t>
  </si>
  <si>
    <t>Cheadle -  Tean Road - By Sports Ground</t>
  </si>
  <si>
    <t>ST10 1LQ</t>
  </si>
  <si>
    <t>Cheadle -A522 -  Leek Road  - Bus Stop</t>
  </si>
  <si>
    <t>Kingsley Moor - A52 - Leek Road - Bus Stop</t>
  </si>
  <si>
    <t>ST10 2EJ</t>
  </si>
  <si>
    <t>Cellarhead - A52 - Cellarhead Road - Moorside High School</t>
  </si>
  <si>
    <t> ST9 0HP</t>
  </si>
  <si>
    <t xml:space="preserve">Werrington - A52  - Werrington Road/Gaskell Road </t>
  </si>
  <si>
    <t>ST2 9DN</t>
  </si>
  <si>
    <t>Route 11 Leek &amp; Kidsgrove</t>
  </si>
  <si>
    <t>Leek - Cronwell Terrace - Bus Station</t>
  </si>
  <si>
    <t>ST13 5JS</t>
  </si>
  <si>
    <t>Longsden - A53 - Ladderedge - The Wheel Pub</t>
  </si>
  <si>
    <t>ST9 9QT</t>
  </si>
  <si>
    <t>ST9 9EE</t>
  </si>
  <si>
    <t>Bradley Green - A53 - Leek New Road - Shell Garage</t>
  </si>
  <si>
    <t>ST2 7LN</t>
  </si>
  <si>
    <t>Sneyd Green - A53 - Leek New Road -  Aldi</t>
  </si>
  <si>
    <t>ST1 6AX</t>
  </si>
  <si>
    <t>ST6 1BH</t>
  </si>
  <si>
    <t>Chell - St Michael's Road -  Chell Club</t>
  </si>
  <si>
    <t>ST6 6JT</t>
  </si>
  <si>
    <t>Tunstall - High Street - Christ Church</t>
  </si>
  <si>
    <t>Sandyford - High Street - McDonalds</t>
  </si>
  <si>
    <t>ST6 5PH</t>
  </si>
  <si>
    <t>Kidsgrove - The Avenue - Methodist Chapel</t>
  </si>
  <si>
    <t>ST7 1AD</t>
  </si>
  <si>
    <t>Kidsgrove - Cedar Avenue/Woodshutts Street</t>
  </si>
  <si>
    <t>ST7 1FE</t>
  </si>
  <si>
    <t>Kidsgrove - Cedar Avenue - Co-op</t>
  </si>
  <si>
    <t>Route 12 Hanley &amp; Audley</t>
  </si>
  <si>
    <t>Bradwell - Bradwell Lane - Bus Stop opposite the Working Mens Club</t>
  </si>
  <si>
    <t>ST5 8HZ</t>
  </si>
  <si>
    <t xml:space="preserve">Chesterton - Dragons Square </t>
  </si>
  <si>
    <t>ST5 7HW</t>
  </si>
  <si>
    <t>Audley - New Road - Council Offices</t>
  </si>
  <si>
    <t>ST7 8DQ</t>
  </si>
  <si>
    <t>Alsager Bank - High Street - The Gresley Arms Pub</t>
  </si>
  <si>
    <t>ST7 8BA</t>
  </si>
  <si>
    <t>Knutton - Church Lane - St Mary's Church</t>
  </si>
  <si>
    <t xml:space="preserve">17:52  </t>
  </si>
  <si>
    <t>ST5 6EP</t>
  </si>
  <si>
    <t>Madeley - Newcastle Road - Madeley High School</t>
  </si>
  <si>
    <t>Betley - Main Road - The Swan Pub</t>
  </si>
  <si>
    <t>CW3 9AB</t>
  </si>
  <si>
    <t>Wychwood Park - Roundabout - Bus Stops Crewe side</t>
  </si>
  <si>
    <t>Hough - Cobbs Lane/Newcastle Road</t>
  </si>
  <si>
    <t>CW2 5JR</t>
  </si>
  <si>
    <t>Route 13 Stockport, Cheadle Hulme &amp; Wilmslow</t>
  </si>
  <si>
    <t>Stockport - Station Road - Railway Station</t>
  </si>
  <si>
    <t>SK3 9HZ</t>
  </si>
  <si>
    <t>SK8 7AA</t>
  </si>
  <si>
    <t>Bramall - Woodford Road - Tesco Express</t>
  </si>
  <si>
    <t>SK7 1JP</t>
  </si>
  <si>
    <t> SK9 1LL</t>
  </si>
  <si>
    <t>Route 14 Warrington</t>
  </si>
  <si>
    <t>Culceth - Warrington Road - Culceth Library</t>
  </si>
  <si>
    <t>WA3 5SL</t>
  </si>
  <si>
    <t>Birchwood - Delenty Drive/Garrett Field</t>
  </si>
  <si>
    <t>WA3 6AP</t>
  </si>
  <si>
    <t>Padgate - King Edward Street - Into college - The Famous King &amp; Queen Pub -Home - Padgate Stores</t>
  </si>
  <si>
    <t>WA1 3SW</t>
  </si>
  <si>
    <t xml:space="preserve">Orford - Orford Lane - In Ordford Lane/Longford Street - Home Ordford Lane/Rhodes Street </t>
  </si>
  <si>
    <t>Warrington - Midland Way - Warrington Central Railway Station</t>
  </si>
  <si>
    <t>WA4 2AF</t>
  </si>
  <si>
    <t xml:space="preserve">Stockton Heath - Chester Road - Lumb Brook Bridge </t>
  </si>
  <si>
    <t xml:space="preserve">Grappenhall - Chester Road - Stanny Lunt Bridge </t>
  </si>
  <si>
    <t>WA4 2QB</t>
  </si>
  <si>
    <t>Grappenhall - Chester Road/East View</t>
  </si>
  <si>
    <t>Thelwall - Stockport Road - The Royal British Legion</t>
  </si>
  <si>
    <t>WA4 2TB</t>
  </si>
  <si>
    <t>Lymm - Rectory Lane - Lymm Cross</t>
  </si>
  <si>
    <t>WA13 0AQ</t>
  </si>
  <si>
    <t>Liscard - Wallasey Road - The Boot Inn</t>
  </si>
  <si>
    <t>CH44 2AA</t>
  </si>
  <si>
    <t>Wallasey Village - Leasowe Road - Railway Station</t>
  </si>
  <si>
    <t>CH45 8QR</t>
  </si>
  <si>
    <t>CH46 2RQ</t>
  </si>
  <si>
    <t>Moreton - Pasture Road - Moreton Library</t>
  </si>
  <si>
    <t>Tarvin - Church Street - Opposite Funeral Directors</t>
  </si>
  <si>
    <t>CH3 8EB</t>
  </si>
  <si>
    <t>Tarporley -  High Street - Community Centre</t>
  </si>
  <si>
    <t>CW6 0AX</t>
  </si>
  <si>
    <t>Tarporley - Nantwich Road - Bus stops at Red Fox</t>
  </si>
  <si>
    <t>CW6 9LZ</t>
  </si>
  <si>
    <t xml:space="preserve">Barbridge -  Chester Road/Mill Pool Lane - Bus stops Chester side </t>
  </si>
  <si>
    <t>Route 16 Runcorn, Helsby &amp; Frodsham</t>
  </si>
  <si>
    <t>WA7 1AT</t>
  </si>
  <si>
    <t>Hapsford - A5117/Moor Lane</t>
  </si>
  <si>
    <t>WA6 0JZ</t>
  </si>
  <si>
    <t>Helsby - Chester Road - Tesco</t>
  </si>
  <si>
    <t>WA6 0DB</t>
  </si>
  <si>
    <t>Frodsham - Main Street - Bears Paw</t>
  </si>
  <si>
    <t>WA6 7AF</t>
  </si>
  <si>
    <t>Kingsley - Hollow Lane- Horseshoe Garage</t>
  </si>
  <si>
    <t>WA6 8EF</t>
  </si>
  <si>
    <t>Weaverham - Northwich Road - Outside Co-op store</t>
  </si>
  <si>
    <t>CW8 3JE</t>
  </si>
  <si>
    <t>Weaverham - Lime Avenue - Weaverham High School</t>
  </si>
  <si>
    <t>CW8 3HT</t>
  </si>
  <si>
    <t>Cuddington - A49 - Warrington Road/Marl Close</t>
  </si>
  <si>
    <t>CW8 2LJ</t>
  </si>
  <si>
    <t>CW8 2BW</t>
  </si>
  <si>
    <t>Ellesmere Port - Station Road/Meadow Lane</t>
  </si>
  <si>
    <t>CH65 4BW</t>
  </si>
  <si>
    <t>Ellesmere Port - Civic Way - Bus Station</t>
  </si>
  <si>
    <t>CH65 0AX</t>
  </si>
  <si>
    <t>Little Sutton - Chester Road - Post Office</t>
  </si>
  <si>
    <t>Great Sutton - Chester Road/Ascot Drive</t>
  </si>
  <si>
    <t>CH66 2LL</t>
  </si>
  <si>
    <t>Great Sutton - Chester Road/Capenhurst Lane</t>
  </si>
  <si>
    <t>CH66 2TQ</t>
  </si>
  <si>
    <t>Backford -  Liverpool Road/Church Lane</t>
  </si>
  <si>
    <t>Upton - Long Lane - Shops</t>
  </si>
  <si>
    <t>CH2 1JD</t>
  </si>
  <si>
    <t>Hoole - Chester Road - Opposite The Piper</t>
  </si>
  <si>
    <t>CH2 3EX</t>
  </si>
  <si>
    <t>Vicars Cross - A51 Tarvin Road - Chester Rugby Club/ Vets</t>
  </si>
  <si>
    <t> CH3 7DG</t>
  </si>
  <si>
    <t>Stamford Bridge - A51 Chester Road/ Cotton Lane</t>
  </si>
  <si>
    <t>CH3 7QB</t>
  </si>
  <si>
    <t>Duddon - Hook Lane/Willington Road Cross Roads - Bus Stops Chester side</t>
  </si>
  <si>
    <t>CW6 0HL</t>
  </si>
  <si>
    <t>Clotton - High Street - Bus Stop outside Lower House Farm</t>
  </si>
  <si>
    <t>CW6 0EQ</t>
  </si>
  <si>
    <t>Alpraham - Nantwich Road - Tollemache Arms</t>
  </si>
  <si>
    <t>CW6 9HW</t>
  </si>
  <si>
    <t>Upton - Arrowe Park Road - Horse and Jockey Pub</t>
  </si>
  <si>
    <t>CH49 0UD</t>
  </si>
  <si>
    <t>CH43 0SF</t>
  </si>
  <si>
    <t xml:space="preserve">Birkenhead - Borough Road/North Road </t>
  </si>
  <si>
    <t>CH42 9QL</t>
  </si>
  <si>
    <t>Birkenhead - Borough Road - Outside the Pyramid Shopping Centre</t>
  </si>
  <si>
    <t>CH41 2RD</t>
  </si>
  <si>
    <t>New Ferry - New Chester Road/Platt Grove</t>
  </si>
  <si>
    <t>CH42 1QH</t>
  </si>
  <si>
    <t>Port Sunlight - A41 -New Chester Road/Shore Drive</t>
  </si>
  <si>
    <t>CH62 4RE</t>
  </si>
  <si>
    <t>Eastham Village - A41 - New Chester Road/Allport Road</t>
  </si>
  <si>
    <t>Eastham Village - A41 - New Chester Road - Shell Garage</t>
  </si>
  <si>
    <t>CH62 0BZ</t>
  </si>
  <si>
    <t>Route 19 Mold &amp; Chester</t>
  </si>
  <si>
    <t>CH7 1EG</t>
  </si>
  <si>
    <t>Broughton - Chester Road - British Aerospace/Station House Vets</t>
  </si>
  <si>
    <t>CH4 0DQ</t>
  </si>
  <si>
    <t xml:space="preserve">Saltney -  Chester Street/St Marks Road </t>
  </si>
  <si>
    <t>CH4 8LL</t>
  </si>
  <si>
    <t>Hough Green - A5104 - Hough Green before Overleigh Roundabout</t>
  </si>
  <si>
    <t>Chester - Delamere Street  - Bus Stops outside Funeral Directors</t>
  </si>
  <si>
    <t>CH1 4DS</t>
  </si>
  <si>
    <t>Chester - Foregate Street - Argos</t>
  </si>
  <si>
    <t>CH1 1HE</t>
  </si>
  <si>
    <t xml:space="preserve">Boughton - A51 - Bus Stops outside and opposite the Bike Factory </t>
  </si>
  <si>
    <t>CH3 5DB</t>
  </si>
  <si>
    <t>Vicars Cross - A51 - Vicars Cross Road/Green Lane - Shell Garage</t>
  </si>
  <si>
    <t> CH3 5NL</t>
  </si>
  <si>
    <t>Christleton - A41 - Whitchurch Road - Old Trooper Inn</t>
  </si>
  <si>
    <t>CH3 6AQ</t>
  </si>
  <si>
    <t>Waverton - A41 - Whitchurch  Road/Eggbridge Lane</t>
  </si>
  <si>
    <t>Tattenhall - Chester Road  - A41 end - Near to Fernlea Cottage B&amp;B</t>
  </si>
  <si>
    <t>CH3 9AQ</t>
  </si>
  <si>
    <t>Tattenhall - Burwardsley Road - Post Office</t>
  </si>
  <si>
    <t>CH3 9PS</t>
  </si>
  <si>
    <t>Route 20 Blythe Bridge, Meir, Longton &amp; Trentham</t>
  </si>
  <si>
    <t xml:space="preserve">Blythe Bridge - Uttoxetter Road - William Amory Primary School </t>
  </si>
  <si>
    <t>ST11 9QB</t>
  </si>
  <si>
    <t>Meir - Uttoxeter Road - Outside KFC</t>
  </si>
  <si>
    <t>ST3 5PD</t>
  </si>
  <si>
    <t>ST3 2PB</t>
  </si>
  <si>
    <t>ST3 3BH</t>
  </si>
  <si>
    <t>ST4 8AA</t>
  </si>
  <si>
    <t>Middlewich - Bull Ring - Tesco Express</t>
  </si>
  <si>
    <t>CW10 9AN</t>
  </si>
  <si>
    <t>Winsford - A54 - Middlewich Road/Road One</t>
  </si>
  <si>
    <t>CW7 3GA</t>
  </si>
  <si>
    <t>Winsford - A54 - High Street - Winsford Library</t>
  </si>
  <si>
    <t>CW7 2AS</t>
  </si>
  <si>
    <t>Winsford - Delamere Street/Westgate Avenue</t>
  </si>
  <si>
    <t>CW7 2NB</t>
  </si>
  <si>
    <t>Winsford - Delamere Street - Shell Garage</t>
  </si>
  <si>
    <t>CW7 2LX</t>
  </si>
  <si>
    <t>CW7 4BL</t>
  </si>
  <si>
    <t>Church Minshull - Over Road - Bus Stops Winsford side of Church</t>
  </si>
  <si>
    <t>CW5 6DZ</t>
  </si>
  <si>
    <t>Penkridge - A449 - Stafford Road - The Spread Eagle Pub</t>
  </si>
  <si>
    <t>ST19 5PP</t>
  </si>
  <si>
    <t>Penkridge - Stone Cross/Crown Bridge</t>
  </si>
  <si>
    <t>Stafford - Station Road - Railway Station</t>
  </si>
  <si>
    <t>ST16 2AA</t>
  </si>
  <si>
    <t>Stone - Crown Street -  Bus Stop near to Car park</t>
  </si>
  <si>
    <t>ST15 8EF</t>
  </si>
  <si>
    <t>Woore - A51 - Nantwich Road - Outside Swan Court</t>
  </si>
  <si>
    <t>CW3 9SB</t>
  </si>
  <si>
    <t>Route 23 Oswestry, Ellesmere &amp; Whitchurch</t>
  </si>
  <si>
    <t>Oswestry - Beatrice Street -  Bus Station</t>
  </si>
  <si>
    <t>SY11 1QP</t>
  </si>
  <si>
    <t>Ellesmere - Cross Street - Bus stop just before Willow Street roundabout</t>
  </si>
  <si>
    <t>SY12 0AS</t>
  </si>
  <si>
    <t>Welshampton - A495 - Sun Inn</t>
  </si>
  <si>
    <t>SY12 0PL</t>
  </si>
  <si>
    <t>Whitchurch - Station Road - Railway Station</t>
  </si>
  <si>
    <t>SY13 1RL</t>
  </si>
  <si>
    <t>Burleydam - Whitchurch Road - Combermere Arms</t>
  </si>
  <si>
    <t>SY13 4AW</t>
  </si>
  <si>
    <t>Audlem - Cheshire Street - Lord Combermere Pub</t>
  </si>
  <si>
    <t>CW3 0ND</t>
  </si>
  <si>
    <t>CW3 0JN</t>
  </si>
  <si>
    <t>Route 6 Craven Arms, Shrewsbury &amp; Wem</t>
  </si>
  <si>
    <t>Route 22 Penkridge, Stafford, Stone &amp; Woore</t>
  </si>
  <si>
    <t>spok</t>
  </si>
  <si>
    <t>Route 5 Chirk, Wrexham &amp; Malpas</t>
  </si>
  <si>
    <t>Elworth - Abbey Road/Deans Lane</t>
  </si>
  <si>
    <t>CW11 3HA</t>
  </si>
  <si>
    <t>Winnington - A533 - Winnington Lane  - Winnington Recreation Ground</t>
  </si>
  <si>
    <t>CW8 4DY</t>
  </si>
  <si>
    <t>CW4 8ER</t>
  </si>
  <si>
    <t>Route 8 - Stop 9 Winnington - A533 - Winnington Lane - Winnington Recreation Ground</t>
  </si>
  <si>
    <t>Route 15 West Kirby, Neston, Tarvin &amp; Tarporley</t>
  </si>
  <si>
    <t>CH47 6AA</t>
  </si>
  <si>
    <t>West Kirby -Grange Road -West Kirby Concourse</t>
  </si>
  <si>
    <t>CH48 4EA</t>
  </si>
  <si>
    <t>CH60 6RP</t>
  </si>
  <si>
    <t>CH60 7SG</t>
  </si>
  <si>
    <t>CH64 9TX</t>
  </si>
  <si>
    <t>CH66 9PD</t>
  </si>
  <si>
    <t>Route 18 - Stop 1 - Liscard - Wallasey Road - The Boot Inn</t>
  </si>
  <si>
    <t>Route 18 - Stop 2 - Wallasey Village - Leasowe Road - Railway Station</t>
  </si>
  <si>
    <t>Route 18 - Stop 4 - Moreton - Pasture Road - Moreton Library</t>
  </si>
  <si>
    <t>Crewe - Bradfield Road - Heron Foods</t>
  </si>
  <si>
    <t>Crewe - Nantwich Road - Aldi</t>
  </si>
  <si>
    <t>CW2 6DA</t>
  </si>
  <si>
    <t>Ellesmere Port - Overpool Road - Whitby High School</t>
  </si>
  <si>
    <t>CH65 6SY</t>
  </si>
  <si>
    <t>CH65 9BQ</t>
  </si>
  <si>
    <t>Ellesmere Port - Rossmore Road West/Thornleigh Drive</t>
  </si>
  <si>
    <t>CH66 1AB</t>
  </si>
  <si>
    <t>CH66 3LR</t>
  </si>
  <si>
    <t>Ellesmere Port - Overpool Road/ Eccleston Avenue</t>
  </si>
  <si>
    <t>Cranage - A50 - Knutsford Road/Byley Lane  -Knutsford side</t>
  </si>
  <si>
    <t>Tytherington - Manchester Road/Brocklehurst Way</t>
  </si>
  <si>
    <t>Twemlow Green - Goostrey Lane - The Old Post Office</t>
  </si>
  <si>
    <t>Tilston - Opposite  The Carden Arms</t>
  </si>
  <si>
    <t> SY7 9QJ</t>
  </si>
  <si>
    <t>Barnton - A533 - Runcorn Road/ Beech Lane</t>
  </si>
  <si>
    <t>Biddulph - Wharf Road - Sainsbury's Bus Stop</t>
  </si>
  <si>
    <t>Harriseahead - Chapel Lane - Thursfield Primary School</t>
  </si>
  <si>
    <t>Endon - Leek Road - Endon High School</t>
  </si>
  <si>
    <t>Smallthorne - High Lane/ The Grove</t>
  </si>
  <si>
    <t>ST7 1NA</t>
  </si>
  <si>
    <t>Hanley - Hinde Street Car park - Bus Stop</t>
  </si>
  <si>
    <t>Hanley - Etruria Road - Layby - Blood Donor Centre</t>
  </si>
  <si>
    <t>Stockton Heath - London Road -The Mulberry Tree Inn</t>
  </si>
  <si>
    <t>Moels - A553 - Birkenhead Road - Outside The Railway</t>
  </si>
  <si>
    <t>Pensby - A540 - Telegraph Road/ Pine Way</t>
  </si>
  <si>
    <t>Heswall - A540 - Telegraph Rd - Outside Tesco</t>
  </si>
  <si>
    <t>Two Mills - A540 - Parkgate Rd- Opposite Tudor Rose</t>
  </si>
  <si>
    <t xml:space="preserve">Route 15 - Stop 10 - Barbridge -  Chester Road/Mill Pool Lane - Bus stops Chester side </t>
  </si>
  <si>
    <t>CW5 6GY</t>
  </si>
  <si>
    <t>Runcorn - Public Hall Street -  Bus Station - Stand A</t>
  </si>
  <si>
    <t>Helsby - Chester Road - Helsby Hillside Primary School</t>
  </si>
  <si>
    <t>WA6 9LL</t>
  </si>
  <si>
    <t xml:space="preserve">Leasowe -  Leasowe Road/Castleway North - Bus stop </t>
  </si>
  <si>
    <t>Birkenhead -  Woodchurch Road - The Swan Hotel</t>
  </si>
  <si>
    <t>CH49 7LP</t>
  </si>
  <si>
    <t>Birkenhead - Woodchurch Road near to Arrowe Park Pub  - Bus stops</t>
  </si>
  <si>
    <t>CH62 6AX</t>
  </si>
  <si>
    <t>Mold - Hallfields  - Bus Station - Stand 4</t>
  </si>
  <si>
    <t>CH4 8AD</t>
  </si>
  <si>
    <t>CH3 7PB</t>
  </si>
  <si>
    <t>Longton - The Strand - Donna Louise Shop</t>
  </si>
  <si>
    <t>ST3 3HR</t>
  </si>
  <si>
    <t>Hem Heath -  A5035 -Trentham Road/Crowcrofts Road</t>
  </si>
  <si>
    <t>Trentham -A34 - Stone Road - The Poachers Cottage</t>
  </si>
  <si>
    <t>Blurton - A5035 - Trentham Road - The Gables Pub</t>
  </si>
  <si>
    <t>CW7 4AH</t>
  </si>
  <si>
    <t>Winsford - A54 - High Street - Town Bridge bus stop</t>
  </si>
  <si>
    <t>SY11 2RY</t>
  </si>
  <si>
    <t>Oswestry - Shrewsbury Road - bus stop outside Morrisons</t>
  </si>
  <si>
    <t>Hankelow - A529 - Audlem Road/Longhill Lane</t>
  </si>
  <si>
    <t>Wheelock - Crewe Road/ForgeFields</t>
  </si>
  <si>
    <t>Cheadle Hulme - Station Road - Railway Station - Outside P5 pub</t>
  </si>
  <si>
    <t>Wilmslow - Green Lane - Bank Square</t>
  </si>
  <si>
    <t>SY3 0DA</t>
  </si>
  <si>
    <t>CW2 5TB</t>
  </si>
  <si>
    <t>Crewe -  Crewe Green Road - Outside Springfield School</t>
  </si>
  <si>
    <t>CW1 5HS</t>
  </si>
  <si>
    <t>Loggerheads - Market Drayton Road/Eccleshall Road roundabout</t>
  </si>
  <si>
    <t>TF9 4BX</t>
  </si>
  <si>
    <t>Eccleshall - Stone Road - The Little George</t>
  </si>
  <si>
    <t>ST21 6DQ</t>
  </si>
  <si>
    <t>Silverdale - Cemetery Road - Gamers Garden Centre</t>
  </si>
  <si>
    <t>ST5 6SH</t>
  </si>
  <si>
    <t xml:space="preserve"> 08:03  </t>
  </si>
  <si>
    <t>Route 6 - Stop 3 - Shrewsbury - A49 - Hereford Road - Near to Dobbies Garden Centre</t>
  </si>
  <si>
    <t>Shrewsbury - A53 - Battlefields Garage/ Robert Jones Way</t>
  </si>
  <si>
    <t>Students who have paid for transport to Crewe Railway station prior to utilising Reaseheath College Transport are eligible to a free bus pass.                                ( Must be able to show proof of prior transport costs)</t>
  </si>
  <si>
    <t>Shrewsbury - A49 - Hereford Road - Bus stop Near to Dobbies Garden Centre</t>
  </si>
  <si>
    <t xml:space="preserve">Route 18 - Stop 3 - Leasowe Road/ Castleway North - Bus stop </t>
  </si>
  <si>
    <t>Route 4 - Stop 7 - Crewe -  Crewe Green Road - Outside Springfield School</t>
  </si>
  <si>
    <t>Route 4 - Stop 9 - Crewe - Nantwich Road - Aldi</t>
  </si>
  <si>
    <t>Route 4 - Stop 8 - Crewe - Nantwich Road - Crewe Railway Station</t>
  </si>
  <si>
    <t>Route 4 - Stop 10 - Wistaston - Nantwich Road - Miller and Carter Pub</t>
  </si>
  <si>
    <t>Route 4 - Stop 11 - Willaston - Crewe Road/Wistaston Road ( Nantwich side of junction)</t>
  </si>
  <si>
    <t>Route 9 - Stop 4 - Newcastle - Brunswick Street - Outside Swimming Baths</t>
  </si>
  <si>
    <t xml:space="preserve">Bradwell - Talke Road - Hosiptal - Bus Stop on A34 </t>
  </si>
  <si>
    <t>Route 9 - Stop 5 - Bradwell - Talke Road - Hospital- Bus stop on A34</t>
  </si>
  <si>
    <t>Route 17 - Stop 3 - Ellesmere Port - Underwood Lane/Weaver Road</t>
  </si>
  <si>
    <t>Route 17 - Stop 4 - Ellesmere Port - Overpool Road - Whitby High School</t>
  </si>
  <si>
    <t>Route 17 - Stop 6 - Ellesmere Port - Rossmore Road West/Thornleigh Drive</t>
  </si>
  <si>
    <t>Route 17 - Stop 5 - Ellesmere Port - Overpool Road/ Eccleston Avenue</t>
  </si>
  <si>
    <t>Shavington - Crewe Road - Hickory's</t>
  </si>
  <si>
    <t>CW4 8BH</t>
  </si>
  <si>
    <t>CW1 3TH</t>
  </si>
  <si>
    <t>LL13 9ED</t>
  </si>
  <si>
    <t>SY14 7EY</t>
  </si>
  <si>
    <t>SY14 7EF</t>
  </si>
  <si>
    <t>SY14 8JA</t>
  </si>
  <si>
    <t>SY14 8DU</t>
  </si>
  <si>
    <t>SY4 5EW</t>
  </si>
  <si>
    <t xml:space="preserve"> TF9 3EF</t>
  </si>
  <si>
    <t>CW9 8EB</t>
  </si>
  <si>
    <t>ST7 4QG</t>
  </si>
  <si>
    <t>ST10 1JB</t>
  </si>
  <si>
    <t>ST6 5XG</t>
  </si>
  <si>
    <t>ST1 3RF</t>
  </si>
  <si>
    <t>ST1 5PT</t>
  </si>
  <si>
    <t>CW3 9JL</t>
  </si>
  <si>
    <t> CW2 5SD</t>
  </si>
  <si>
    <t>WA2 7AZ</t>
  </si>
  <si>
    <t>WA2 7TS</t>
  </si>
  <si>
    <t>WA4 2DH</t>
  </si>
  <si>
    <t>WA4 2QH</t>
  </si>
  <si>
    <t>CH66 3RQ</t>
  </si>
  <si>
    <t>CH1 6QR</t>
  </si>
  <si>
    <t>CH46 7TH</t>
  </si>
  <si>
    <t>Winsford - Swanlow Lane - The Old Star Pub</t>
  </si>
  <si>
    <t>ST19 5AL</t>
  </si>
  <si>
    <t>CW5 7RJ</t>
  </si>
  <si>
    <t>Route 21 Middlewich &amp; Winsford</t>
  </si>
  <si>
    <t>Route 18 Liscard, Upton, Port Sunlight &amp; Eastham</t>
  </si>
  <si>
    <t xml:space="preserve">Ridley - A49/A534 - Wrexham Road - Into College - Near to entrance Ridley Hall Farm - Homeward - Skip Browns </t>
  </si>
  <si>
    <t>Route 17 Ellesemere Port</t>
  </si>
  <si>
    <t>Whitegate - Daleford Lane - Whitegate Recreation Room</t>
  </si>
  <si>
    <t>Prices for College bus passes 2023-2024</t>
  </si>
  <si>
    <t>Neston - Hinderton Road/ Hinderton Green</t>
  </si>
  <si>
    <t>ST7 3HE</t>
  </si>
  <si>
    <t>Scholar Green - Congleton Road North/Portland Drive</t>
  </si>
  <si>
    <t>Cuddington - Weaverham Rd outside the Methodist Chapel</t>
  </si>
  <si>
    <t>CW8 2NF</t>
  </si>
  <si>
    <t>Middlewich - Booth Lane/Cledford Crescent</t>
  </si>
  <si>
    <t>CW10 0EU</t>
  </si>
  <si>
    <t>Route 21 - Stop 1 - Middlewich - Booth Lane/Cledford Crescent</t>
  </si>
  <si>
    <t>Ellesmere Port - Underwood Drive/Weaver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</si>
</sst>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rgb="FF3C4043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1C1E2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444444"/>
      <name val="Calibri"/>
      <family val="2"/>
      <charset val="1"/>
    </font>
    <font>
      <b/>
      <sz val="18"/>
      <color rgb="FF0B0C0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 applyAlignment="1">
      <alignment wrapText="1"/>
    </xf>
    <xf numFmtId="20" fontId="4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2" xfId="0" applyBorder="1"/>
    <xf numFmtId="0" fontId="1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20" fontId="14" fillId="0" borderId="1" xfId="0" applyNumberFormat="1" applyFont="1" applyBorder="1" applyAlignment="1">
      <alignment horizontal="center" vertical="center"/>
    </xf>
    <xf numFmtId="20" fontId="15" fillId="0" borderId="1" xfId="0" applyNumberFormat="1" applyFont="1" applyBorder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20" fontId="17" fillId="0" borderId="1" xfId="0" applyNumberFormat="1" applyFont="1" applyBorder="1" applyAlignment="1">
      <alignment horizontal="center" vertical="center"/>
    </xf>
    <xf numFmtId="20" fontId="18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19" fillId="0" borderId="0" xfId="0" quotePrefix="1" applyFont="1"/>
    <xf numFmtId="0" fontId="4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9" fillId="0" borderId="0" xfId="0" quotePrefix="1" applyFont="1" applyAlignment="1">
      <alignment horizontal="left"/>
    </xf>
    <xf numFmtId="0" fontId="4" fillId="0" borderId="2" xfId="0" applyFont="1" applyBorder="1" applyAlignment="1">
      <alignment wrapText="1"/>
    </xf>
    <xf numFmtId="0" fontId="1" fillId="0" borderId="0" xfId="0" applyFont="1"/>
    <xf numFmtId="0" fontId="0" fillId="0" borderId="17" xfId="0" applyBorder="1" applyAlignment="1">
      <alignment horizontal="center"/>
    </xf>
    <xf numFmtId="0" fontId="0" fillId="0" borderId="17" xfId="0" applyBorder="1"/>
    <xf numFmtId="6" fontId="0" fillId="0" borderId="17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7" xfId="0" applyFont="1" applyBorder="1"/>
    <xf numFmtId="0" fontId="4" fillId="0" borderId="0" xfId="0" applyFont="1" applyAlignment="1">
      <alignment wrapText="1"/>
    </xf>
    <xf numFmtId="0" fontId="19" fillId="0" borderId="0" xfId="0" applyFont="1"/>
    <xf numFmtId="6" fontId="0" fillId="0" borderId="1" xfId="0" applyNumberFormat="1" applyBorder="1" applyAlignment="1">
      <alignment horizontal="center"/>
    </xf>
    <xf numFmtId="164" fontId="13" fillId="0" borderId="8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164" fontId="13" fillId="0" borderId="1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13" fillId="0" borderId="7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7" xfId="0" applyNumberFormat="1" applyBorder="1"/>
    <xf numFmtId="164" fontId="2" fillId="2" borderId="18" xfId="0" applyNumberFormat="1" applyFont="1" applyFill="1" applyBorder="1" applyAlignment="1">
      <alignment horizontal="center"/>
    </xf>
    <xf numFmtId="0" fontId="20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8" fontId="4" fillId="0" borderId="18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8389A-6B19-4204-9F6D-AA8AFBEDBF1F}">
  <dimension ref="A1:D21"/>
  <sheetViews>
    <sheetView workbookViewId="0">
      <selection sqref="A1:D12"/>
    </sheetView>
  </sheetViews>
  <sheetFormatPr defaultRowHeight="15" x14ac:dyDescent="0.25"/>
  <cols>
    <col min="1" max="1" width="20.28515625" customWidth="1"/>
    <col min="2" max="2" width="45" style="48" customWidth="1"/>
    <col min="3" max="3" width="23.42578125" style="70" customWidth="1"/>
    <col min="4" max="4" width="16.28515625" style="70" customWidth="1"/>
    <col min="9" max="12" width="9.140625" customWidth="1"/>
  </cols>
  <sheetData>
    <row r="1" spans="1:4" ht="21.75" thickBot="1" x14ac:dyDescent="0.4">
      <c r="A1" s="82" t="s">
        <v>549</v>
      </c>
      <c r="B1" s="82"/>
      <c r="C1" s="82"/>
      <c r="D1" s="83"/>
    </row>
    <row r="2" spans="1:4" ht="19.5" thickBot="1" x14ac:dyDescent="0.3">
      <c r="A2" s="45" t="s">
        <v>0</v>
      </c>
      <c r="B2" s="29" t="s">
        <v>1</v>
      </c>
      <c r="C2" s="67" t="s">
        <v>2</v>
      </c>
      <c r="D2" s="71" t="s">
        <v>3</v>
      </c>
    </row>
    <row r="3" spans="1:4" ht="19.5" thickBot="1" x14ac:dyDescent="0.35">
      <c r="A3" s="30" t="s">
        <v>4</v>
      </c>
      <c r="B3" s="46" t="s">
        <v>5</v>
      </c>
      <c r="C3" s="67">
        <v>66</v>
      </c>
      <c r="D3" s="67">
        <v>198</v>
      </c>
    </row>
    <row r="4" spans="1:4" ht="19.5" thickBot="1" x14ac:dyDescent="0.35">
      <c r="A4" s="30" t="s">
        <v>6</v>
      </c>
      <c r="B4" s="47" t="s">
        <v>7</v>
      </c>
      <c r="C4" s="68">
        <v>99</v>
      </c>
      <c r="D4" s="67">
        <v>297</v>
      </c>
    </row>
    <row r="5" spans="1:4" ht="19.5" thickBot="1" x14ac:dyDescent="0.35">
      <c r="A5" s="30" t="s">
        <v>8</v>
      </c>
      <c r="B5" s="46" t="s">
        <v>9</v>
      </c>
      <c r="C5" s="67">
        <v>126.5</v>
      </c>
      <c r="D5" s="67">
        <v>379.5</v>
      </c>
    </row>
    <row r="6" spans="1:4" ht="19.5" thickBot="1" x14ac:dyDescent="0.35">
      <c r="A6" s="30" t="s">
        <v>10</v>
      </c>
      <c r="B6" s="46" t="s">
        <v>11</v>
      </c>
      <c r="C6" s="67">
        <v>154</v>
      </c>
      <c r="D6" s="67">
        <v>462</v>
      </c>
    </row>
    <row r="7" spans="1:4" ht="19.5" thickBot="1" x14ac:dyDescent="0.35">
      <c r="A7" s="31" t="s">
        <v>12</v>
      </c>
      <c r="B7" s="46" t="s">
        <v>13</v>
      </c>
      <c r="C7" s="67">
        <v>181.5</v>
      </c>
      <c r="D7" s="67">
        <v>544.5</v>
      </c>
    </row>
    <row r="8" spans="1:4" ht="19.5" thickBot="1" x14ac:dyDescent="0.35">
      <c r="A8" s="30" t="s">
        <v>14</v>
      </c>
      <c r="B8" s="46" t="s">
        <v>15</v>
      </c>
      <c r="C8" s="67">
        <v>209</v>
      </c>
      <c r="D8" s="67">
        <v>627</v>
      </c>
    </row>
    <row r="9" spans="1:4" ht="19.5" customHeight="1" thickBot="1" x14ac:dyDescent="0.35">
      <c r="A9" s="30" t="s">
        <v>16</v>
      </c>
      <c r="B9" s="32" t="s">
        <v>17</v>
      </c>
      <c r="C9" s="69">
        <v>49.5</v>
      </c>
      <c r="D9" s="72">
        <v>148.5</v>
      </c>
    </row>
    <row r="10" spans="1:4" ht="19.5" thickBot="1" x14ac:dyDescent="0.35">
      <c r="A10" s="30" t="s">
        <v>18</v>
      </c>
      <c r="B10" s="46" t="s">
        <v>19</v>
      </c>
      <c r="C10" s="69">
        <v>49.5</v>
      </c>
      <c r="D10" s="72">
        <v>148.5</v>
      </c>
    </row>
    <row r="11" spans="1:4" ht="19.5" thickBot="1" x14ac:dyDescent="0.35">
      <c r="A11" s="30" t="s">
        <v>20</v>
      </c>
      <c r="B11" s="32" t="s">
        <v>21</v>
      </c>
      <c r="C11" s="69">
        <v>49.5</v>
      </c>
      <c r="D11" s="72">
        <v>148.5</v>
      </c>
    </row>
    <row r="12" spans="1:4" ht="19.5" thickBot="1" x14ac:dyDescent="0.35">
      <c r="A12" s="30" t="s">
        <v>22</v>
      </c>
      <c r="B12" s="49" t="s">
        <v>23</v>
      </c>
      <c r="C12" s="69">
        <v>49.5</v>
      </c>
      <c r="D12" s="72">
        <v>148.5</v>
      </c>
    </row>
    <row r="13" spans="1:4" ht="20.25" customHeight="1" thickBot="1" x14ac:dyDescent="0.3">
      <c r="A13" s="84" t="s">
        <v>24</v>
      </c>
      <c r="B13" s="80" t="s">
        <v>501</v>
      </c>
      <c r="C13" s="81"/>
      <c r="D13" s="81"/>
    </row>
    <row r="14" spans="1:4" ht="20.25" customHeight="1" thickBot="1" x14ac:dyDescent="0.3">
      <c r="A14" s="84"/>
      <c r="B14" s="80"/>
      <c r="C14" s="81"/>
      <c r="D14" s="81"/>
    </row>
    <row r="15" spans="1:4" ht="20.25" customHeight="1" thickBot="1" x14ac:dyDescent="0.3">
      <c r="A15" s="84"/>
      <c r="B15" s="80"/>
      <c r="C15" s="81"/>
      <c r="D15" s="81"/>
    </row>
    <row r="16" spans="1:4" ht="20.25" customHeight="1" thickBot="1" x14ac:dyDescent="0.3"/>
    <row r="17" spans="1:4" ht="20.25" customHeight="1" thickBot="1" x14ac:dyDescent="0.3">
      <c r="A17" s="81" t="s">
        <v>25</v>
      </c>
      <c r="B17" s="81"/>
      <c r="C17" s="81"/>
      <c r="D17" s="81"/>
    </row>
    <row r="18" spans="1:4" ht="20.25" customHeight="1" thickBot="1" x14ac:dyDescent="0.3">
      <c r="A18" s="81"/>
      <c r="B18" s="81"/>
      <c r="C18" s="81"/>
      <c r="D18" s="81"/>
    </row>
    <row r="19" spans="1:4" ht="20.25" customHeight="1" x14ac:dyDescent="0.25"/>
    <row r="20" spans="1:4" ht="20.25" customHeight="1" x14ac:dyDescent="0.25"/>
    <row r="21" spans="1:4" ht="20.25" customHeight="1" x14ac:dyDescent="0.25"/>
  </sheetData>
  <mergeCells count="4">
    <mergeCell ref="B13:D15"/>
    <mergeCell ref="A1:D1"/>
    <mergeCell ref="A13:A15"/>
    <mergeCell ref="A17:D18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0"/>
  <sheetViews>
    <sheetView workbookViewId="0">
      <selection activeCell="I3" sqref="I3:I7"/>
    </sheetView>
  </sheetViews>
  <sheetFormatPr defaultRowHeight="15" x14ac:dyDescent="0.25"/>
  <cols>
    <col min="1" max="1" width="13.7109375" style="1" customWidth="1"/>
    <col min="2" max="2" width="60.5703125" customWidth="1"/>
    <col min="3" max="3" width="11" style="1" customWidth="1"/>
    <col min="4" max="4" width="10.140625" style="1" customWidth="1"/>
    <col min="5" max="5" width="12.28515625" customWidth="1"/>
    <col min="6" max="6" width="19.140625" customWidth="1"/>
    <col min="7" max="7" width="10.5703125" customWidth="1"/>
    <col min="8" max="8" width="15.140625" customWidth="1"/>
    <col min="9" max="9" width="13.5703125" customWidth="1"/>
    <col min="11" max="11" width="56.85546875" bestFit="1" customWidth="1"/>
  </cols>
  <sheetData>
    <row r="1" spans="1:11" ht="18.75" x14ac:dyDescent="0.3">
      <c r="A1" s="87" t="s">
        <v>188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8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x14ac:dyDescent="0.25">
      <c r="A3" s="13">
        <v>1</v>
      </c>
      <c r="B3" s="14" t="s">
        <v>450</v>
      </c>
      <c r="C3" s="11">
        <v>0.2986111111111111</v>
      </c>
      <c r="D3" s="11">
        <v>0.76388888888888884</v>
      </c>
      <c r="E3" s="23" t="s">
        <v>189</v>
      </c>
      <c r="F3" s="4">
        <v>19.899999999999999</v>
      </c>
      <c r="G3" s="4" t="s">
        <v>8</v>
      </c>
      <c r="H3" s="74">
        <v>126.5</v>
      </c>
      <c r="I3" s="74">
        <v>379.5</v>
      </c>
      <c r="K3" s="50" t="str">
        <f>_xlfn.CONCAT("Route 9 -", " Stop", " ",A3, " - ",B3)</f>
        <v>Route 9 - Stop 1 - Biddulph - Wharf Road - Sainsbury's Bus Stop</v>
      </c>
    </row>
    <row r="4" spans="1:11" x14ac:dyDescent="0.25">
      <c r="A4" s="13">
        <v>2</v>
      </c>
      <c r="B4" s="14" t="s">
        <v>451</v>
      </c>
      <c r="C4" s="11">
        <v>0.30555555555555552</v>
      </c>
      <c r="D4" s="11">
        <v>0.75694444444444453</v>
      </c>
      <c r="E4" s="23" t="s">
        <v>190</v>
      </c>
      <c r="F4" s="4">
        <v>17.600000000000001</v>
      </c>
      <c r="G4" s="4" t="s">
        <v>8</v>
      </c>
      <c r="H4" s="74">
        <v>126.5</v>
      </c>
      <c r="I4" s="74">
        <v>379.5</v>
      </c>
      <c r="K4" s="50" t="str">
        <f t="shared" ref="K4:K5" si="0">_xlfn.CONCAT("Route 9 -", " Stop", " ",A4, " - ",B4)</f>
        <v>Route 9 - Stop 2 - Harriseahead - Chapel Lane - Thursfield Primary School</v>
      </c>
    </row>
    <row r="5" spans="1:11" x14ac:dyDescent="0.25">
      <c r="A5" s="13">
        <v>3</v>
      </c>
      <c r="B5" s="14" t="s">
        <v>191</v>
      </c>
      <c r="C5" s="11">
        <v>0.30902777777777779</v>
      </c>
      <c r="D5" s="11">
        <v>0.75347222222222221</v>
      </c>
      <c r="E5" s="22" t="s">
        <v>527</v>
      </c>
      <c r="F5" s="4">
        <v>17.3</v>
      </c>
      <c r="G5" s="4" t="s">
        <v>8</v>
      </c>
      <c r="H5" s="74">
        <v>126.5</v>
      </c>
      <c r="I5" s="74">
        <v>379.5</v>
      </c>
      <c r="K5" s="50" t="str">
        <f t="shared" si="0"/>
        <v xml:space="preserve">Route 9 - Stop 3 - Packmoor - Turnhurst Road /Lorraine Street </v>
      </c>
    </row>
    <row r="6" spans="1:11" x14ac:dyDescent="0.25">
      <c r="A6" s="13">
        <v>4</v>
      </c>
      <c r="B6" s="14" t="s">
        <v>193</v>
      </c>
      <c r="C6" s="11">
        <v>0.3263888888888889</v>
      </c>
      <c r="D6" s="11">
        <v>0.73958333333333337</v>
      </c>
      <c r="E6" s="23" t="s">
        <v>194</v>
      </c>
      <c r="F6" s="4">
        <v>17.399999999999999</v>
      </c>
      <c r="G6" s="4" t="s">
        <v>8</v>
      </c>
      <c r="H6" s="74">
        <v>126.5</v>
      </c>
      <c r="I6" s="74">
        <v>379.5</v>
      </c>
      <c r="K6" s="50" t="s">
        <v>509</v>
      </c>
    </row>
    <row r="7" spans="1:11" x14ac:dyDescent="0.25">
      <c r="A7" s="13">
        <v>5</v>
      </c>
      <c r="B7" s="14" t="s">
        <v>510</v>
      </c>
      <c r="C7" s="11">
        <v>0.33680555555555558</v>
      </c>
      <c r="D7" s="11">
        <v>0.73263888888888884</v>
      </c>
      <c r="E7" s="13" t="s">
        <v>192</v>
      </c>
      <c r="F7" s="4">
        <v>14.9</v>
      </c>
      <c r="G7" s="4" t="s">
        <v>8</v>
      </c>
      <c r="H7" s="74">
        <v>126.5</v>
      </c>
      <c r="I7" s="74">
        <v>379.5</v>
      </c>
      <c r="K7" s="50" t="s">
        <v>511</v>
      </c>
    </row>
    <row r="8" spans="1:11" x14ac:dyDescent="0.25">
      <c r="A8" s="15">
        <v>6</v>
      </c>
      <c r="B8" s="16" t="s">
        <v>61</v>
      </c>
      <c r="C8" s="12">
        <v>0.3576388888888889</v>
      </c>
      <c r="D8" s="12">
        <v>0.70833333333333337</v>
      </c>
      <c r="E8" s="4"/>
      <c r="F8" s="4"/>
      <c r="G8" s="4"/>
      <c r="H8" s="59"/>
      <c r="I8" s="59"/>
    </row>
    <row r="12" spans="1:11" x14ac:dyDescent="0.25">
      <c r="A12"/>
      <c r="C12"/>
      <c r="D12"/>
    </row>
    <row r="13" spans="1:11" x14ac:dyDescent="0.25">
      <c r="A13"/>
      <c r="C13"/>
      <c r="D13"/>
    </row>
    <row r="14" spans="1:11" x14ac:dyDescent="0.25">
      <c r="A14"/>
      <c r="C14"/>
      <c r="D14"/>
    </row>
    <row r="15" spans="1:11" x14ac:dyDescent="0.25">
      <c r="A15"/>
      <c r="C15"/>
      <c r="D15"/>
    </row>
    <row r="16" spans="1:11" x14ac:dyDescent="0.25">
      <c r="A16"/>
      <c r="C16"/>
      <c r="D16"/>
    </row>
    <row r="17" customFormat="1" x14ac:dyDescent="0.25"/>
    <row r="18" customFormat="1" x14ac:dyDescent="0.25"/>
    <row r="19" customFormat="1" x14ac:dyDescent="0.25"/>
    <row r="20" customFormat="1" x14ac:dyDescent="0.25"/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3"/>
  <sheetViews>
    <sheetView workbookViewId="0">
      <selection activeCell="B10" sqref="B10"/>
    </sheetView>
  </sheetViews>
  <sheetFormatPr defaultRowHeight="15" x14ac:dyDescent="0.25"/>
  <cols>
    <col min="1" max="1" width="14.28515625" style="1" customWidth="1"/>
    <col min="2" max="2" width="62.28515625" customWidth="1"/>
    <col min="3" max="3" width="10.85546875" style="1" customWidth="1"/>
    <col min="4" max="4" width="10.7109375" style="1" customWidth="1"/>
    <col min="5" max="5" width="10.28515625" customWidth="1"/>
    <col min="6" max="6" width="20" style="1" customWidth="1"/>
    <col min="7" max="7" width="10.5703125" customWidth="1"/>
    <col min="8" max="8" width="14.5703125" customWidth="1"/>
    <col min="9" max="9" width="12.5703125" customWidth="1"/>
    <col min="11" max="11" width="53.42578125" bestFit="1" customWidth="1"/>
  </cols>
  <sheetData>
    <row r="1" spans="1:11" ht="18.75" x14ac:dyDescent="0.3">
      <c r="A1" s="89" t="s">
        <v>195</v>
      </c>
      <c r="B1" s="90"/>
      <c r="C1" s="90"/>
      <c r="D1" s="90"/>
      <c r="E1" s="90"/>
      <c r="F1" s="90"/>
      <c r="G1" s="90"/>
      <c r="H1" s="90"/>
      <c r="I1" s="91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8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x14ac:dyDescent="0.25">
      <c r="A3" s="4">
        <v>1</v>
      </c>
      <c r="B3" s="2" t="s">
        <v>196</v>
      </c>
      <c r="C3" s="6">
        <v>0.2951388888888889</v>
      </c>
      <c r="D3" s="6">
        <v>0.77777777777777779</v>
      </c>
      <c r="E3" s="23" t="s">
        <v>197</v>
      </c>
      <c r="F3" s="4">
        <v>34.799999999999997</v>
      </c>
      <c r="G3" s="4" t="s">
        <v>12</v>
      </c>
      <c r="H3" s="74">
        <v>181.5</v>
      </c>
      <c r="I3" s="74">
        <v>544.5</v>
      </c>
      <c r="K3" s="50" t="str">
        <f>_xlfn.CONCAT("Route 10 -", " Stop", " ",A3, " - ",B3)</f>
        <v>Route 10 - Stop 1 - Uttoxeter - Bradley Street  - Bus Station</v>
      </c>
    </row>
    <row r="4" spans="1:11" x14ac:dyDescent="0.25">
      <c r="A4" s="4">
        <v>2</v>
      </c>
      <c r="B4" s="2" t="s">
        <v>198</v>
      </c>
      <c r="C4" s="6">
        <v>0.29652777777777778</v>
      </c>
      <c r="D4" s="6">
        <v>0.77430555555555547</v>
      </c>
      <c r="E4" s="22" t="s">
        <v>199</v>
      </c>
      <c r="F4" s="4">
        <v>34</v>
      </c>
      <c r="G4" s="4" t="s">
        <v>12</v>
      </c>
      <c r="H4" s="74">
        <v>181.5</v>
      </c>
      <c r="I4" s="74">
        <v>544.5</v>
      </c>
      <c r="K4" s="50" t="str">
        <f t="shared" ref="K4:K12" si="0">_xlfn.CONCAT("Route 10 -", " Stop", " ",A4, " - ",B4)</f>
        <v>Route 10 - Stop 2 - Uttoxeter - A522 - New Road/Greenacres Drive, Shell Garage Bus stop</v>
      </c>
    </row>
    <row r="5" spans="1:11" x14ac:dyDescent="0.25">
      <c r="A5" s="4">
        <v>3</v>
      </c>
      <c r="B5" s="2" t="s">
        <v>200</v>
      </c>
      <c r="C5" s="6">
        <v>0.2986111111111111</v>
      </c>
      <c r="D5" s="6">
        <v>0.7729166666666667</v>
      </c>
      <c r="E5" s="23" t="s">
        <v>201</v>
      </c>
      <c r="F5" s="4">
        <v>31.1</v>
      </c>
      <c r="G5" s="4" t="s">
        <v>12</v>
      </c>
      <c r="H5" s="74">
        <v>181.5</v>
      </c>
      <c r="I5" s="74">
        <v>544.5</v>
      </c>
      <c r="K5" s="50" t="str">
        <f t="shared" si="0"/>
        <v>Route 10 - Stop 3 - Fole - Uttoxeter Road - Methodist Chapel</v>
      </c>
    </row>
    <row r="6" spans="1:11" x14ac:dyDescent="0.25">
      <c r="A6" s="4">
        <v>4</v>
      </c>
      <c r="B6" s="2" t="s">
        <v>202</v>
      </c>
      <c r="C6" s="6">
        <v>0.30208333333333331</v>
      </c>
      <c r="D6" s="6">
        <v>0.76388888888888884</v>
      </c>
      <c r="E6" s="22" t="s">
        <v>203</v>
      </c>
      <c r="F6" s="4">
        <v>29.9</v>
      </c>
      <c r="G6" s="4" t="s">
        <v>10</v>
      </c>
      <c r="H6" s="74">
        <v>154</v>
      </c>
      <c r="I6" s="74">
        <v>462</v>
      </c>
      <c r="K6" s="50" t="str">
        <f t="shared" si="0"/>
        <v>Route 10 - Stop 4 - Checkley - Uttoxeter Road/Cranberry Avenue</v>
      </c>
    </row>
    <row r="7" spans="1:11" x14ac:dyDescent="0.25">
      <c r="A7" s="4">
        <v>5</v>
      </c>
      <c r="B7" s="2" t="s">
        <v>204</v>
      </c>
      <c r="C7" s="6">
        <v>0.30277777777777776</v>
      </c>
      <c r="D7" s="6">
        <v>0.76250000000000007</v>
      </c>
      <c r="E7" s="23" t="s">
        <v>205</v>
      </c>
      <c r="F7" s="4">
        <v>28.4</v>
      </c>
      <c r="G7" s="4" t="s">
        <v>10</v>
      </c>
      <c r="H7" s="74">
        <v>154</v>
      </c>
      <c r="I7" s="74">
        <v>462</v>
      </c>
      <c r="K7" s="50" t="str">
        <f t="shared" si="0"/>
        <v>Route 10 - Stop 5 - Tean - High Street - Co-op</v>
      </c>
    </row>
    <row r="8" spans="1:11" x14ac:dyDescent="0.25">
      <c r="A8" s="4">
        <v>6</v>
      </c>
      <c r="B8" s="2" t="s">
        <v>206</v>
      </c>
      <c r="C8" s="6">
        <v>0.30416666666666664</v>
      </c>
      <c r="D8" s="6">
        <v>0.76180555555555562</v>
      </c>
      <c r="E8" s="22" t="s">
        <v>207</v>
      </c>
      <c r="F8" s="4">
        <v>29.8</v>
      </c>
      <c r="G8" s="4" t="s">
        <v>10</v>
      </c>
      <c r="H8" s="74">
        <v>154</v>
      </c>
      <c r="I8" s="74">
        <v>462</v>
      </c>
      <c r="K8" s="50" t="str">
        <f t="shared" si="0"/>
        <v>Route 10 - Stop 6 - Cheadle -  Tean Road - By Sports Ground</v>
      </c>
    </row>
    <row r="9" spans="1:11" x14ac:dyDescent="0.25">
      <c r="A9" s="4">
        <v>7</v>
      </c>
      <c r="B9" s="10" t="s">
        <v>208</v>
      </c>
      <c r="C9" s="6">
        <v>0.30555555555555552</v>
      </c>
      <c r="D9" s="6">
        <v>0.76041666666666663</v>
      </c>
      <c r="E9" s="22" t="s">
        <v>528</v>
      </c>
      <c r="F9" s="4">
        <v>28.7</v>
      </c>
      <c r="G9" s="4" t="s">
        <v>10</v>
      </c>
      <c r="H9" s="74">
        <v>154</v>
      </c>
      <c r="I9" s="74">
        <v>462</v>
      </c>
      <c r="K9" s="50" t="str">
        <f t="shared" si="0"/>
        <v>Route 10 - Stop 7 - Cheadle -A522 -  Leek Road  - Bus Stop</v>
      </c>
    </row>
    <row r="10" spans="1:11" x14ac:dyDescent="0.25">
      <c r="A10" s="13">
        <v>8</v>
      </c>
      <c r="B10" s="17" t="s">
        <v>209</v>
      </c>
      <c r="C10" s="11">
        <v>0.30972222222222223</v>
      </c>
      <c r="D10" s="11">
        <v>0.75624999999999998</v>
      </c>
      <c r="E10" s="23" t="s">
        <v>210</v>
      </c>
      <c r="F10" s="4">
        <v>28.6</v>
      </c>
      <c r="G10" s="4" t="s">
        <v>10</v>
      </c>
      <c r="H10" s="74">
        <v>154</v>
      </c>
      <c r="I10" s="74">
        <v>462</v>
      </c>
      <c r="K10" s="50" t="str">
        <f t="shared" si="0"/>
        <v>Route 10 - Stop 8 - Kingsley Moor - A52 - Leek Road - Bus Stop</v>
      </c>
    </row>
    <row r="11" spans="1:11" x14ac:dyDescent="0.25">
      <c r="A11" s="13">
        <v>9</v>
      </c>
      <c r="B11" s="17" t="s">
        <v>211</v>
      </c>
      <c r="C11" s="11">
        <v>0.3125</v>
      </c>
      <c r="D11" s="11">
        <v>0.75347222222222221</v>
      </c>
      <c r="E11" s="23" t="s">
        <v>212</v>
      </c>
      <c r="F11" s="4">
        <v>23.6</v>
      </c>
      <c r="G11" s="4" t="s">
        <v>10</v>
      </c>
      <c r="H11" s="74">
        <v>154</v>
      </c>
      <c r="I11" s="74">
        <v>462</v>
      </c>
      <c r="K11" s="50" t="str">
        <f t="shared" si="0"/>
        <v>Route 10 - Stop 9 - Cellarhead - A52 - Cellarhead Road - Moorside High School</v>
      </c>
    </row>
    <row r="12" spans="1:11" ht="15" customHeight="1" x14ac:dyDescent="0.25">
      <c r="A12" s="13">
        <v>10</v>
      </c>
      <c r="B12" s="17" t="s">
        <v>213</v>
      </c>
      <c r="C12" s="11">
        <v>0.31597222222222221</v>
      </c>
      <c r="D12" s="11">
        <v>0.75</v>
      </c>
      <c r="E12" s="23" t="s">
        <v>214</v>
      </c>
      <c r="F12" s="4">
        <v>21.1</v>
      </c>
      <c r="G12" s="4" t="s">
        <v>10</v>
      </c>
      <c r="H12" s="74">
        <v>154</v>
      </c>
      <c r="I12" s="74">
        <v>462</v>
      </c>
      <c r="K12" s="50" t="str">
        <f t="shared" si="0"/>
        <v xml:space="preserve">Route 10 - Stop 10 - Werrington - A52  - Werrington Road/Gaskell Road </v>
      </c>
    </row>
    <row r="13" spans="1:11" x14ac:dyDescent="0.25">
      <c r="A13" s="5">
        <v>11</v>
      </c>
      <c r="B13" s="3" t="s">
        <v>61</v>
      </c>
      <c r="C13" s="7">
        <v>0.36458333333333331</v>
      </c>
      <c r="D13" s="7">
        <v>0.69791666666666663</v>
      </c>
      <c r="E13" s="4"/>
      <c r="F13" s="4"/>
      <c r="G13" s="2"/>
      <c r="H13" s="58"/>
      <c r="I13" s="58"/>
      <c r="K13" s="50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5"/>
  <sheetViews>
    <sheetView workbookViewId="0">
      <selection activeCell="I5" sqref="I5:I14"/>
    </sheetView>
  </sheetViews>
  <sheetFormatPr defaultRowHeight="15" x14ac:dyDescent="0.25"/>
  <cols>
    <col min="1" max="1" width="14.140625" style="1" customWidth="1"/>
    <col min="2" max="2" width="51.28515625" customWidth="1"/>
    <col min="3" max="3" width="11.5703125" style="1" customWidth="1"/>
    <col min="4" max="4" width="9.7109375" style="1" customWidth="1"/>
    <col min="5" max="5" width="10.42578125" customWidth="1"/>
    <col min="6" max="6" width="20" customWidth="1"/>
    <col min="7" max="7" width="12" customWidth="1"/>
    <col min="8" max="8" width="14" customWidth="1"/>
    <col min="9" max="9" width="12.85546875" customWidth="1"/>
    <col min="11" max="11" width="63.42578125" customWidth="1"/>
  </cols>
  <sheetData>
    <row r="1" spans="1:11" ht="18.75" x14ac:dyDescent="0.3">
      <c r="A1" s="87" t="s">
        <v>215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8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x14ac:dyDescent="0.25">
      <c r="A3" s="4">
        <v>1</v>
      </c>
      <c r="B3" s="2" t="s">
        <v>216</v>
      </c>
      <c r="C3" s="6">
        <v>0.2986111111111111</v>
      </c>
      <c r="D3" s="11">
        <v>0.77777777777777779</v>
      </c>
      <c r="E3" s="23" t="s">
        <v>217</v>
      </c>
      <c r="F3" s="4">
        <v>25.9</v>
      </c>
      <c r="G3" s="4" t="s">
        <v>10</v>
      </c>
      <c r="H3" s="74">
        <v>154</v>
      </c>
      <c r="I3" s="74">
        <v>462</v>
      </c>
      <c r="K3" s="50" t="str">
        <f>_xlfn.CONCAT("Route 11 -", " Stop", " ",A3, " - ",B3)</f>
        <v>Route 11 - Stop 1 - Leek - Cronwell Terrace - Bus Station</v>
      </c>
    </row>
    <row r="4" spans="1:11" x14ac:dyDescent="0.25">
      <c r="A4" s="4">
        <v>2</v>
      </c>
      <c r="B4" s="2" t="s">
        <v>218</v>
      </c>
      <c r="C4" s="6">
        <v>0.30208333333333331</v>
      </c>
      <c r="D4" s="11">
        <v>0.77430555555555547</v>
      </c>
      <c r="E4" s="23" t="s">
        <v>219</v>
      </c>
      <c r="F4" s="4">
        <v>23.9</v>
      </c>
      <c r="G4" s="4" t="s">
        <v>10</v>
      </c>
      <c r="H4" s="74">
        <v>154</v>
      </c>
      <c r="I4" s="74">
        <v>462</v>
      </c>
      <c r="K4" s="50" t="str">
        <f t="shared" ref="K4:K14" si="0">_xlfn.CONCAT("Route 11 -", " Stop", " ",A4, " - ",B4)</f>
        <v>Route 11 - Stop 2 - Longsden - A53 - Ladderedge - The Wheel Pub</v>
      </c>
    </row>
    <row r="5" spans="1:11" x14ac:dyDescent="0.25">
      <c r="A5" s="4">
        <v>3</v>
      </c>
      <c r="B5" s="2" t="s">
        <v>452</v>
      </c>
      <c r="C5" s="6">
        <v>0.30902777777777779</v>
      </c>
      <c r="D5" s="11">
        <v>0.76736111111111116</v>
      </c>
      <c r="E5" s="23" t="s">
        <v>220</v>
      </c>
      <c r="F5" s="4">
        <v>20.8</v>
      </c>
      <c r="G5" s="4" t="s">
        <v>8</v>
      </c>
      <c r="H5" s="74">
        <v>126.5</v>
      </c>
      <c r="I5" s="74">
        <v>379.5</v>
      </c>
      <c r="K5" s="50" t="str">
        <f t="shared" si="0"/>
        <v>Route 11 - Stop 3 - Endon - Leek Road - Endon High School</v>
      </c>
    </row>
    <row r="6" spans="1:11" x14ac:dyDescent="0.25">
      <c r="A6" s="4">
        <v>4</v>
      </c>
      <c r="B6" s="2" t="s">
        <v>221</v>
      </c>
      <c r="C6" s="6">
        <v>0.31041666666666667</v>
      </c>
      <c r="D6" s="11">
        <v>0.76527777777777783</v>
      </c>
      <c r="E6" s="23" t="s">
        <v>222</v>
      </c>
      <c r="F6" s="4">
        <v>19.7</v>
      </c>
      <c r="G6" s="4" t="s">
        <v>8</v>
      </c>
      <c r="H6" s="74">
        <v>126.5</v>
      </c>
      <c r="I6" s="74">
        <v>379.5</v>
      </c>
      <c r="K6" s="50" t="str">
        <f t="shared" si="0"/>
        <v>Route 11 - Stop 4 - Bradley Green - A53 - Leek New Road - Shell Garage</v>
      </c>
    </row>
    <row r="7" spans="1:11" x14ac:dyDescent="0.25">
      <c r="A7" s="4">
        <v>5</v>
      </c>
      <c r="B7" s="2" t="s">
        <v>223</v>
      </c>
      <c r="C7" s="6">
        <v>0.3125</v>
      </c>
      <c r="D7" s="11">
        <v>0.76388888888888884</v>
      </c>
      <c r="E7" s="23" t="s">
        <v>224</v>
      </c>
      <c r="F7" s="4">
        <v>18.3</v>
      </c>
      <c r="G7" s="4" t="s">
        <v>8</v>
      </c>
      <c r="H7" s="74">
        <v>126.5</v>
      </c>
      <c r="I7" s="74">
        <v>379.5</v>
      </c>
      <c r="K7" s="50" t="str">
        <f t="shared" si="0"/>
        <v>Route 11 - Stop 5 - Sneyd Green - A53 - Leek New Road -  Aldi</v>
      </c>
    </row>
    <row r="8" spans="1:11" x14ac:dyDescent="0.25">
      <c r="A8" s="4">
        <v>6</v>
      </c>
      <c r="B8" s="2" t="s">
        <v>453</v>
      </c>
      <c r="C8" s="6">
        <v>0.31597222222222221</v>
      </c>
      <c r="D8" s="11">
        <v>0.76041666666666663</v>
      </c>
      <c r="E8" s="22" t="s">
        <v>225</v>
      </c>
      <c r="F8" s="4">
        <v>17.2</v>
      </c>
      <c r="G8" s="4" t="s">
        <v>8</v>
      </c>
      <c r="H8" s="74">
        <v>126.5</v>
      </c>
      <c r="I8" s="74">
        <v>379.5</v>
      </c>
      <c r="K8" s="50" t="str">
        <f t="shared" si="0"/>
        <v>Route 11 - Stop 6 - Smallthorne - High Lane/ The Grove</v>
      </c>
    </row>
    <row r="9" spans="1:11" x14ac:dyDescent="0.25">
      <c r="A9" s="4">
        <v>7</v>
      </c>
      <c r="B9" s="2" t="s">
        <v>226</v>
      </c>
      <c r="C9" s="6">
        <v>0.31944444444444448</v>
      </c>
      <c r="D9" s="11">
        <v>0.75</v>
      </c>
      <c r="E9" s="23" t="s">
        <v>227</v>
      </c>
      <c r="F9" s="4">
        <v>16.3</v>
      </c>
      <c r="G9" s="4" t="s">
        <v>8</v>
      </c>
      <c r="H9" s="74">
        <v>126.5</v>
      </c>
      <c r="I9" s="74">
        <v>379.5</v>
      </c>
      <c r="K9" s="50" t="str">
        <f t="shared" si="0"/>
        <v>Route 11 - Stop 7 - Chell - St Michael's Road -  Chell Club</v>
      </c>
    </row>
    <row r="10" spans="1:11" x14ac:dyDescent="0.25">
      <c r="A10" s="4">
        <v>8</v>
      </c>
      <c r="B10" s="2" t="s">
        <v>228</v>
      </c>
      <c r="C10" s="6">
        <v>0.32291666666666669</v>
      </c>
      <c r="D10" s="11">
        <v>0.74861111111111101</v>
      </c>
      <c r="E10" s="23" t="s">
        <v>529</v>
      </c>
      <c r="F10" s="4">
        <v>16</v>
      </c>
      <c r="G10" s="4" t="s">
        <v>8</v>
      </c>
      <c r="H10" s="74">
        <v>126.5</v>
      </c>
      <c r="I10" s="74">
        <v>379.5</v>
      </c>
      <c r="K10" s="50" t="str">
        <f t="shared" si="0"/>
        <v>Route 11 - Stop 8 - Tunstall - High Street - Christ Church</v>
      </c>
    </row>
    <row r="11" spans="1:11" x14ac:dyDescent="0.25">
      <c r="A11" s="4">
        <v>9</v>
      </c>
      <c r="B11" s="2" t="s">
        <v>229</v>
      </c>
      <c r="C11" s="6">
        <v>0.3263888888888889</v>
      </c>
      <c r="D11" s="11">
        <v>0.74791666666666667</v>
      </c>
      <c r="E11" s="23" t="s">
        <v>230</v>
      </c>
      <c r="F11" s="4">
        <v>15.6</v>
      </c>
      <c r="G11" s="4" t="s">
        <v>8</v>
      </c>
      <c r="H11" s="74">
        <v>126.5</v>
      </c>
      <c r="I11" s="74">
        <v>379.5</v>
      </c>
      <c r="K11" s="50" t="str">
        <f t="shared" si="0"/>
        <v>Route 11 - Stop 9 - Sandyford - High Street - McDonalds</v>
      </c>
    </row>
    <row r="12" spans="1:11" x14ac:dyDescent="0.25">
      <c r="A12" s="4">
        <v>10</v>
      </c>
      <c r="B12" s="2" t="s">
        <v>231</v>
      </c>
      <c r="C12" s="6">
        <v>0.32777777777777778</v>
      </c>
      <c r="D12" s="11">
        <v>0.74652777777777779</v>
      </c>
      <c r="E12" s="23" t="s">
        <v>232</v>
      </c>
      <c r="F12" s="4">
        <v>15.7</v>
      </c>
      <c r="G12" s="4" t="s">
        <v>8</v>
      </c>
      <c r="H12" s="74">
        <v>126.5</v>
      </c>
      <c r="I12" s="74">
        <v>379.5</v>
      </c>
      <c r="K12" s="50" t="str">
        <f t="shared" si="0"/>
        <v>Route 11 - Stop 10 - Kidsgrove - The Avenue - Methodist Chapel</v>
      </c>
    </row>
    <row r="13" spans="1:11" x14ac:dyDescent="0.25">
      <c r="A13" s="4">
        <v>11</v>
      </c>
      <c r="B13" s="2" t="s">
        <v>233</v>
      </c>
      <c r="C13" s="6">
        <v>0.32916666666666666</v>
      </c>
      <c r="D13" s="11">
        <v>0.74513888888888891</v>
      </c>
      <c r="E13" s="22" t="s">
        <v>234</v>
      </c>
      <c r="F13" s="4">
        <v>15.1</v>
      </c>
      <c r="G13" s="4" t="s">
        <v>8</v>
      </c>
      <c r="H13" s="74">
        <v>126.5</v>
      </c>
      <c r="I13" s="74">
        <v>379.5</v>
      </c>
      <c r="K13" s="50" t="str">
        <f t="shared" si="0"/>
        <v>Route 11 - Stop 11 - Kidsgrove - Cedar Avenue/Woodshutts Street</v>
      </c>
    </row>
    <row r="14" spans="1:11" x14ac:dyDescent="0.25">
      <c r="A14" s="4">
        <v>12</v>
      </c>
      <c r="B14" s="2" t="s">
        <v>235</v>
      </c>
      <c r="C14" s="6">
        <v>0.33333333333333331</v>
      </c>
      <c r="D14" s="11">
        <v>0.74236111111111114</v>
      </c>
      <c r="E14" s="23" t="s">
        <v>454</v>
      </c>
      <c r="F14" s="4">
        <v>15</v>
      </c>
      <c r="G14" s="4" t="s">
        <v>8</v>
      </c>
      <c r="H14" s="74">
        <v>126.5</v>
      </c>
      <c r="I14" s="74">
        <v>379.5</v>
      </c>
      <c r="K14" s="50" t="str">
        <f t="shared" si="0"/>
        <v>Route 11 - Stop 12 - Kidsgrove - Cedar Avenue - Co-op</v>
      </c>
    </row>
    <row r="15" spans="1:11" x14ac:dyDescent="0.25">
      <c r="A15" s="5">
        <v>13</v>
      </c>
      <c r="B15" s="3" t="s">
        <v>61</v>
      </c>
      <c r="C15" s="7">
        <v>0.3611111111111111</v>
      </c>
      <c r="D15" s="12">
        <v>0.70833333333333337</v>
      </c>
      <c r="E15" s="6"/>
      <c r="F15" s="2"/>
      <c r="G15" s="2"/>
      <c r="H15" s="58"/>
      <c r="I15" s="58"/>
    </row>
  </sheetData>
  <mergeCells count="1">
    <mergeCell ref="A1:I1"/>
  </mergeCells>
  <pageMargins left="0.7" right="0.7" top="0.75" bottom="0.75" header="0.3" footer="0.3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5"/>
  <sheetViews>
    <sheetView workbookViewId="0">
      <selection activeCell="I3" sqref="I3:I11"/>
    </sheetView>
  </sheetViews>
  <sheetFormatPr defaultRowHeight="15" x14ac:dyDescent="0.25"/>
  <cols>
    <col min="1" max="1" width="12.7109375" style="1" customWidth="1"/>
    <col min="2" max="2" width="49.85546875" customWidth="1"/>
    <col min="3" max="3" width="11" style="1" bestFit="1" customWidth="1"/>
    <col min="4" max="4" width="10" style="1" bestFit="1" customWidth="1"/>
    <col min="5" max="5" width="10.140625" customWidth="1"/>
    <col min="6" max="6" width="19" customWidth="1"/>
    <col min="7" max="7" width="12" customWidth="1"/>
    <col min="8" max="8" width="14.85546875" style="70" customWidth="1"/>
    <col min="9" max="9" width="12.85546875" style="70" customWidth="1"/>
    <col min="11" max="11" width="46.7109375" bestFit="1" customWidth="1"/>
  </cols>
  <sheetData>
    <row r="1" spans="1:11" ht="18.75" x14ac:dyDescent="0.3">
      <c r="A1" s="87" t="s">
        <v>236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25" t="s">
        <v>31</v>
      </c>
      <c r="F2" s="8" t="s">
        <v>63</v>
      </c>
      <c r="G2" s="8" t="s">
        <v>33</v>
      </c>
      <c r="H2" s="73" t="s">
        <v>34</v>
      </c>
      <c r="I2" s="73" t="s">
        <v>35</v>
      </c>
      <c r="K2" s="8" t="s">
        <v>36</v>
      </c>
    </row>
    <row r="3" spans="1:11" x14ac:dyDescent="0.25">
      <c r="A3" s="4">
        <v>1</v>
      </c>
      <c r="B3" s="2" t="s">
        <v>455</v>
      </c>
      <c r="C3" s="37">
        <v>0.2986111111111111</v>
      </c>
      <c r="D3" s="37">
        <v>0.77777777777777779</v>
      </c>
      <c r="E3" s="34" t="s">
        <v>530</v>
      </c>
      <c r="F3" s="4">
        <v>18.3</v>
      </c>
      <c r="G3" s="60" t="s">
        <v>8</v>
      </c>
      <c r="H3" s="74">
        <v>126.5</v>
      </c>
      <c r="I3" s="74">
        <v>379.5</v>
      </c>
      <c r="K3" s="50" t="str">
        <f>_xlfn.CONCAT("Route 12 -", " Stop", " ",A3, " - ",B3)</f>
        <v>Route 12 - Stop 1 - Hanley - Hinde Street Car park - Bus Stop</v>
      </c>
    </row>
    <row r="4" spans="1:11" x14ac:dyDescent="0.25">
      <c r="A4" s="4">
        <v>2</v>
      </c>
      <c r="B4" s="2" t="s">
        <v>456</v>
      </c>
      <c r="C4" s="37">
        <v>0.30555555555555552</v>
      </c>
      <c r="D4" s="37">
        <v>0.77083333333333337</v>
      </c>
      <c r="E4" s="35" t="s">
        <v>531</v>
      </c>
      <c r="F4" s="4">
        <v>18</v>
      </c>
      <c r="G4" s="60" t="s">
        <v>8</v>
      </c>
      <c r="H4" s="74">
        <v>126.5</v>
      </c>
      <c r="I4" s="74">
        <v>379.5</v>
      </c>
      <c r="K4" s="50" t="str">
        <f t="shared" ref="K4:K14" si="0">_xlfn.CONCAT("Route 12 -", " Stop", " ",A4, " - ",B4)</f>
        <v>Route 12 - Stop 2 - Hanley - Etruria Road - Layby - Blood Donor Centre</v>
      </c>
    </row>
    <row r="5" spans="1:11" ht="30" x14ac:dyDescent="0.25">
      <c r="A5" s="4">
        <v>3</v>
      </c>
      <c r="B5" s="10" t="s">
        <v>237</v>
      </c>
      <c r="C5" s="37">
        <v>0.31597222222222221</v>
      </c>
      <c r="D5" s="37">
        <v>0.76041666666666663</v>
      </c>
      <c r="E5" s="35" t="s">
        <v>238</v>
      </c>
      <c r="F5" s="4">
        <v>14.9</v>
      </c>
      <c r="G5" s="60" t="s">
        <v>8</v>
      </c>
      <c r="H5" s="74">
        <v>126.5</v>
      </c>
      <c r="I5" s="74">
        <v>379.5</v>
      </c>
      <c r="K5" s="50" t="str">
        <f t="shared" si="0"/>
        <v>Route 12 - Stop 3 - Bradwell - Bradwell Lane - Bus Stop opposite the Working Mens Club</v>
      </c>
    </row>
    <row r="6" spans="1:11" x14ac:dyDescent="0.25">
      <c r="A6" s="4">
        <v>4</v>
      </c>
      <c r="B6" s="2" t="s">
        <v>239</v>
      </c>
      <c r="C6" s="37">
        <v>0.32291666666666669</v>
      </c>
      <c r="D6" s="37">
        <v>0.75347222222222221</v>
      </c>
      <c r="E6" s="35" t="s">
        <v>240</v>
      </c>
      <c r="F6" s="4">
        <v>14.9</v>
      </c>
      <c r="G6" s="60" t="s">
        <v>8</v>
      </c>
      <c r="H6" s="74">
        <v>126.5</v>
      </c>
      <c r="I6" s="74">
        <v>379.5</v>
      </c>
      <c r="K6" s="50" t="str">
        <f t="shared" si="0"/>
        <v xml:space="preserve">Route 12 - Stop 4 - Chesterton - Dragons Square </v>
      </c>
    </row>
    <row r="7" spans="1:11" x14ac:dyDescent="0.25">
      <c r="A7" s="4">
        <v>5</v>
      </c>
      <c r="B7" s="2" t="s">
        <v>241</v>
      </c>
      <c r="C7" s="37">
        <v>0.3263888888888889</v>
      </c>
      <c r="D7" s="37">
        <v>0.75</v>
      </c>
      <c r="E7" s="35" t="s">
        <v>242</v>
      </c>
      <c r="F7" s="4">
        <v>11.9</v>
      </c>
      <c r="G7" s="60" t="s">
        <v>8</v>
      </c>
      <c r="H7" s="74">
        <v>126.5</v>
      </c>
      <c r="I7" s="74">
        <v>379.5</v>
      </c>
      <c r="K7" s="50" t="str">
        <f t="shared" si="0"/>
        <v>Route 12 - Stop 5 - Audley - New Road - Council Offices</v>
      </c>
    </row>
    <row r="8" spans="1:11" x14ac:dyDescent="0.25">
      <c r="A8" s="4">
        <v>6</v>
      </c>
      <c r="B8" s="2" t="s">
        <v>243</v>
      </c>
      <c r="C8" s="37">
        <v>0.32847222222222222</v>
      </c>
      <c r="D8" s="37">
        <v>0.74791666666666667</v>
      </c>
      <c r="E8" s="34" t="s">
        <v>244</v>
      </c>
      <c r="F8" s="4">
        <v>13.7</v>
      </c>
      <c r="G8" s="60" t="s">
        <v>8</v>
      </c>
      <c r="H8" s="74">
        <v>126.5</v>
      </c>
      <c r="I8" s="74">
        <v>379.5</v>
      </c>
      <c r="K8" s="50" t="str">
        <f t="shared" si="0"/>
        <v>Route 12 - Stop 6 - Alsager Bank - High Street - The Gresley Arms Pub</v>
      </c>
    </row>
    <row r="9" spans="1:11" x14ac:dyDescent="0.25">
      <c r="A9" s="13">
        <v>7</v>
      </c>
      <c r="B9" s="14" t="s">
        <v>245</v>
      </c>
      <c r="C9" s="39">
        <v>0.33194444444444443</v>
      </c>
      <c r="D9" s="40" t="s">
        <v>246</v>
      </c>
      <c r="E9" s="41" t="s">
        <v>247</v>
      </c>
      <c r="F9" s="13">
        <v>14.5</v>
      </c>
      <c r="G9" s="60" t="s">
        <v>8</v>
      </c>
      <c r="H9" s="74">
        <v>126.5</v>
      </c>
      <c r="I9" s="74">
        <v>379.5</v>
      </c>
      <c r="K9" s="50" t="str">
        <f t="shared" si="0"/>
        <v>Route 12 - Stop 7 - Knutton - Church Lane - St Mary's Church</v>
      </c>
    </row>
    <row r="10" spans="1:11" x14ac:dyDescent="0.25">
      <c r="A10" s="13">
        <v>8</v>
      </c>
      <c r="B10" s="14" t="s">
        <v>496</v>
      </c>
      <c r="C10" s="40" t="s">
        <v>498</v>
      </c>
      <c r="D10" s="39">
        <v>0.74097222222222225</v>
      </c>
      <c r="E10" s="42" t="s">
        <v>497</v>
      </c>
      <c r="F10" s="13">
        <v>15.1</v>
      </c>
      <c r="G10" s="60" t="s">
        <v>8</v>
      </c>
      <c r="H10" s="74">
        <v>126.5</v>
      </c>
      <c r="I10" s="74">
        <v>379.5</v>
      </c>
      <c r="K10" s="50" t="str">
        <f t="shared" si="0"/>
        <v>Route 12 - Stop 8 - Silverdale - Cemetery Road - Gamers Garden Centre</v>
      </c>
    </row>
    <row r="11" spans="1:11" x14ac:dyDescent="0.25">
      <c r="A11" s="4">
        <v>9</v>
      </c>
      <c r="B11" s="2" t="s">
        <v>248</v>
      </c>
      <c r="C11" s="37">
        <v>0.34027777777777773</v>
      </c>
      <c r="D11" s="37">
        <v>0.73611111111111116</v>
      </c>
      <c r="E11" s="35" t="s">
        <v>532</v>
      </c>
      <c r="F11" s="4">
        <v>11.3</v>
      </c>
      <c r="G11" s="60" t="s">
        <v>8</v>
      </c>
      <c r="H11" s="74">
        <v>126.5</v>
      </c>
      <c r="I11" s="74">
        <v>379.5</v>
      </c>
      <c r="K11" s="50" t="str">
        <f t="shared" si="0"/>
        <v>Route 12 - Stop 9 - Madeley - Newcastle Road - Madeley High School</v>
      </c>
    </row>
    <row r="12" spans="1:11" ht="15" customHeight="1" x14ac:dyDescent="0.25">
      <c r="A12" s="4">
        <v>10</v>
      </c>
      <c r="B12" s="2" t="s">
        <v>249</v>
      </c>
      <c r="C12" s="37">
        <v>0.34513888888888888</v>
      </c>
      <c r="D12" s="37">
        <v>0.73263888888888884</v>
      </c>
      <c r="E12" s="35" t="s">
        <v>250</v>
      </c>
      <c r="F12" s="4">
        <v>9</v>
      </c>
      <c r="G12" s="60" t="s">
        <v>6</v>
      </c>
      <c r="H12" s="74">
        <v>99</v>
      </c>
      <c r="I12" s="74">
        <v>297</v>
      </c>
      <c r="K12" s="50" t="str">
        <f t="shared" si="0"/>
        <v>Route 12 - Stop 10 - Betley - Main Road - The Swan Pub</v>
      </c>
    </row>
    <row r="13" spans="1:11" x14ac:dyDescent="0.25">
      <c r="A13" s="4">
        <v>11</v>
      </c>
      <c r="B13" s="10" t="s">
        <v>251</v>
      </c>
      <c r="C13" s="37">
        <v>0.34722222222222227</v>
      </c>
      <c r="D13" s="37">
        <v>0.72569444444444453</v>
      </c>
      <c r="E13" s="35" t="s">
        <v>533</v>
      </c>
      <c r="F13" s="4">
        <v>7.5</v>
      </c>
      <c r="G13" s="60" t="s">
        <v>6</v>
      </c>
      <c r="H13" s="74">
        <v>99</v>
      </c>
      <c r="I13" s="74">
        <v>297</v>
      </c>
      <c r="K13" s="50" t="str">
        <f t="shared" si="0"/>
        <v>Route 12 - Stop 11 - Wychwood Park - Roundabout - Bus Stops Crewe side</v>
      </c>
    </row>
    <row r="14" spans="1:11" x14ac:dyDescent="0.25">
      <c r="A14" s="4">
        <v>12</v>
      </c>
      <c r="B14" s="2" t="s">
        <v>252</v>
      </c>
      <c r="C14" s="37">
        <v>0.34861111111111115</v>
      </c>
      <c r="D14" s="37">
        <v>0.72222222222222221</v>
      </c>
      <c r="E14" s="34" t="s">
        <v>253</v>
      </c>
      <c r="F14" s="4">
        <v>5.7</v>
      </c>
      <c r="G14" s="60" t="s">
        <v>4</v>
      </c>
      <c r="H14" s="74">
        <v>66</v>
      </c>
      <c r="I14" s="74">
        <v>198</v>
      </c>
      <c r="K14" s="50" t="str">
        <f t="shared" si="0"/>
        <v>Route 12 - Stop 12 - Hough - Cobbs Lane/Newcastle Road</v>
      </c>
    </row>
    <row r="15" spans="1:11" x14ac:dyDescent="0.25">
      <c r="A15" s="5">
        <v>13</v>
      </c>
      <c r="B15" s="3" t="s">
        <v>61</v>
      </c>
      <c r="C15" s="38">
        <v>0.3611111111111111</v>
      </c>
      <c r="D15" s="38">
        <v>0.70833333333333337</v>
      </c>
      <c r="E15" s="36"/>
      <c r="F15" s="2"/>
      <c r="G15" s="2"/>
      <c r="H15" s="77"/>
      <c r="I15" s="77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7"/>
  <sheetViews>
    <sheetView workbookViewId="0">
      <selection activeCell="G35" sqref="G35"/>
    </sheetView>
  </sheetViews>
  <sheetFormatPr defaultRowHeight="15" x14ac:dyDescent="0.25"/>
  <cols>
    <col min="1" max="1" width="12.7109375" customWidth="1"/>
    <col min="2" max="2" width="57.5703125" bestFit="1" customWidth="1"/>
    <col min="3" max="3" width="11.7109375" customWidth="1"/>
    <col min="4" max="4" width="11.42578125" customWidth="1"/>
    <col min="5" max="5" width="11.85546875" customWidth="1"/>
    <col min="6" max="6" width="20.28515625" customWidth="1"/>
    <col min="7" max="7" width="11.28515625" customWidth="1"/>
    <col min="8" max="8" width="14" customWidth="1"/>
    <col min="9" max="9" width="12.85546875" customWidth="1"/>
    <col min="11" max="11" width="74.42578125" bestFit="1" customWidth="1"/>
  </cols>
  <sheetData>
    <row r="1" spans="1:11" ht="18.75" x14ac:dyDescent="0.3">
      <c r="A1" s="87" t="s">
        <v>254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25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x14ac:dyDescent="0.25">
      <c r="A3" s="4">
        <v>1</v>
      </c>
      <c r="B3" s="2" t="s">
        <v>255</v>
      </c>
      <c r="C3" s="6">
        <v>0.29166666666666669</v>
      </c>
      <c r="D3" s="6">
        <v>0.76041666666666663</v>
      </c>
      <c r="E3" s="23" t="s">
        <v>256</v>
      </c>
      <c r="F3" s="4">
        <v>35.1</v>
      </c>
      <c r="G3" s="4" t="s">
        <v>12</v>
      </c>
      <c r="H3" s="74">
        <v>181.5</v>
      </c>
      <c r="I3" s="74">
        <v>544.5</v>
      </c>
      <c r="K3" s="50" t="str">
        <f>_xlfn.CONCAT("Route 13 -", " Stop", " ",A3, " - ",B3)</f>
        <v>Route 13 - Stop 1 - Stockport - Station Road - Railway Station</v>
      </c>
    </row>
    <row r="4" spans="1:11" x14ac:dyDescent="0.25">
      <c r="A4" s="4">
        <v>2</v>
      </c>
      <c r="B4" s="2" t="s">
        <v>486</v>
      </c>
      <c r="C4" s="6">
        <v>0.30208333333333331</v>
      </c>
      <c r="D4" s="6">
        <v>0.75</v>
      </c>
      <c r="E4" s="23" t="s">
        <v>257</v>
      </c>
      <c r="F4" s="4">
        <v>34.4</v>
      </c>
      <c r="G4" s="4" t="s">
        <v>12</v>
      </c>
      <c r="H4" s="74">
        <v>181.5</v>
      </c>
      <c r="I4" s="74">
        <v>544.5</v>
      </c>
      <c r="K4" s="50" t="str">
        <f t="shared" ref="K4:K6" si="0">_xlfn.CONCAT("Route 13 -", " Stop", " ",A4, " - ",B4)</f>
        <v>Route 13 - Stop 2 - Cheadle Hulme - Station Road - Railway Station - Outside P5 pub</v>
      </c>
    </row>
    <row r="5" spans="1:11" x14ac:dyDescent="0.25">
      <c r="A5" s="4">
        <v>3</v>
      </c>
      <c r="B5" s="2" t="s">
        <v>258</v>
      </c>
      <c r="C5" s="6">
        <v>0.30555555555555552</v>
      </c>
      <c r="D5" s="6">
        <v>0.74652777777777779</v>
      </c>
      <c r="E5" s="23" t="s">
        <v>259</v>
      </c>
      <c r="F5" s="4">
        <v>34.6</v>
      </c>
      <c r="G5" s="4" t="s">
        <v>12</v>
      </c>
      <c r="H5" s="74">
        <v>181.5</v>
      </c>
      <c r="I5" s="74">
        <v>544.5</v>
      </c>
      <c r="K5" s="50" t="str">
        <f t="shared" si="0"/>
        <v>Route 13 - Stop 3 - Bramall - Woodford Road - Tesco Express</v>
      </c>
    </row>
    <row r="6" spans="1:11" x14ac:dyDescent="0.25">
      <c r="A6" s="4">
        <v>4</v>
      </c>
      <c r="B6" s="2" t="s">
        <v>487</v>
      </c>
      <c r="C6" s="6">
        <v>0.31944444444444448</v>
      </c>
      <c r="D6" s="6">
        <v>0.73958333333333337</v>
      </c>
      <c r="E6" s="23" t="s">
        <v>260</v>
      </c>
      <c r="F6" s="4">
        <v>26.6</v>
      </c>
      <c r="G6" s="4" t="s">
        <v>10</v>
      </c>
      <c r="H6" s="74">
        <v>154</v>
      </c>
      <c r="I6" s="74">
        <v>462</v>
      </c>
      <c r="K6" s="50" t="str">
        <f t="shared" si="0"/>
        <v>Route 13 - Stop 4 - Wilmslow - Green Lane - Bank Square</v>
      </c>
    </row>
    <row r="7" spans="1:11" x14ac:dyDescent="0.25">
      <c r="A7" s="5">
        <v>5</v>
      </c>
      <c r="B7" s="3" t="s">
        <v>61</v>
      </c>
      <c r="C7" s="7">
        <v>0.3611111111111111</v>
      </c>
      <c r="D7" s="7">
        <v>0.69791666666666663</v>
      </c>
      <c r="E7" s="4"/>
      <c r="F7" s="4"/>
      <c r="G7" s="4"/>
      <c r="H7" s="59"/>
      <c r="I7" s="59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4"/>
  <sheetViews>
    <sheetView workbookViewId="0">
      <selection activeCell="D13" sqref="D13"/>
    </sheetView>
  </sheetViews>
  <sheetFormatPr defaultRowHeight="15" x14ac:dyDescent="0.25"/>
  <cols>
    <col min="1" max="1" width="13.28515625" customWidth="1"/>
    <col min="2" max="2" width="58.7109375" customWidth="1"/>
    <col min="3" max="3" width="11.42578125" customWidth="1"/>
    <col min="4" max="4" width="10" customWidth="1"/>
    <col min="5" max="5" width="10.42578125" customWidth="1"/>
    <col min="6" max="6" width="18.42578125" style="1" customWidth="1"/>
    <col min="7" max="7" width="11" customWidth="1"/>
    <col min="8" max="8" width="13.7109375" customWidth="1"/>
    <col min="9" max="9" width="13" customWidth="1"/>
    <col min="11" max="11" width="56.85546875" bestFit="1" customWidth="1"/>
  </cols>
  <sheetData>
    <row r="1" spans="1:11" ht="18.75" x14ac:dyDescent="0.3">
      <c r="A1" s="87" t="s">
        <v>261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25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x14ac:dyDescent="0.25">
      <c r="A3" s="4">
        <v>1</v>
      </c>
      <c r="B3" s="2" t="s">
        <v>262</v>
      </c>
      <c r="C3" s="6">
        <v>0.28472222222222221</v>
      </c>
      <c r="D3" s="6">
        <v>0.77777777777777779</v>
      </c>
      <c r="E3" s="23" t="s">
        <v>263</v>
      </c>
      <c r="F3" s="4">
        <v>33.700000000000003</v>
      </c>
      <c r="G3" s="4" t="s">
        <v>12</v>
      </c>
      <c r="H3" s="74">
        <v>181.5</v>
      </c>
      <c r="I3" s="74">
        <v>544.5</v>
      </c>
      <c r="K3" s="50" t="str">
        <f>_xlfn.CONCAT("Route 14 -", " Stop", " ",A3, " - ",B3)</f>
        <v>Route 14 - Stop 1 - Culceth - Warrington Road - Culceth Library</v>
      </c>
    </row>
    <row r="4" spans="1:11" x14ac:dyDescent="0.25">
      <c r="A4" s="4">
        <v>2</v>
      </c>
      <c r="B4" s="2" t="s">
        <v>264</v>
      </c>
      <c r="C4" s="6">
        <v>0.28958333333333336</v>
      </c>
      <c r="D4" s="6">
        <v>0.77083333333333337</v>
      </c>
      <c r="E4" s="23" t="s">
        <v>265</v>
      </c>
      <c r="F4" s="4">
        <v>31.5</v>
      </c>
      <c r="G4" s="4" t="s">
        <v>12</v>
      </c>
      <c r="H4" s="74">
        <v>181.5</v>
      </c>
      <c r="I4" s="74">
        <v>544.5</v>
      </c>
      <c r="K4" s="50" t="str">
        <f t="shared" ref="K4:K13" si="0">_xlfn.CONCAT("Route 14 -", " Stop", " ",A4, " - ",B4)</f>
        <v>Route 14 - Stop 2 - Birchwood - Delenty Drive/Garrett Field</v>
      </c>
    </row>
    <row r="5" spans="1:11" ht="30" x14ac:dyDescent="0.25">
      <c r="A5" s="4">
        <v>3</v>
      </c>
      <c r="B5" s="10" t="s">
        <v>266</v>
      </c>
      <c r="C5" s="6">
        <v>0.2951388888888889</v>
      </c>
      <c r="D5" s="6">
        <v>0.76388888888888884</v>
      </c>
      <c r="E5" s="23" t="s">
        <v>267</v>
      </c>
      <c r="F5" s="4">
        <v>29.3</v>
      </c>
      <c r="G5" s="4" t="s">
        <v>10</v>
      </c>
      <c r="H5" s="74">
        <v>154</v>
      </c>
      <c r="I5" s="74">
        <v>462</v>
      </c>
      <c r="K5" s="50" t="str">
        <f t="shared" si="0"/>
        <v>Route 14 - Stop 3 - Padgate - King Edward Street - Into college - The Famous King &amp; Queen Pub -Home - Padgate Stores</v>
      </c>
    </row>
    <row r="6" spans="1:11" ht="30" x14ac:dyDescent="0.25">
      <c r="A6" s="4">
        <v>4</v>
      </c>
      <c r="B6" s="10" t="s">
        <v>268</v>
      </c>
      <c r="C6" s="6">
        <v>0.2986111111111111</v>
      </c>
      <c r="D6" s="6">
        <v>0.76041666666666663</v>
      </c>
      <c r="E6" s="23" t="s">
        <v>534</v>
      </c>
      <c r="F6" s="4">
        <v>26.3</v>
      </c>
      <c r="G6" s="4" t="s">
        <v>10</v>
      </c>
      <c r="H6" s="74">
        <v>154</v>
      </c>
      <c r="I6" s="74">
        <v>462</v>
      </c>
      <c r="K6" s="50" t="str">
        <f t="shared" si="0"/>
        <v xml:space="preserve">Route 14 - Stop 4 - Orford - Orford Lane - In Ordford Lane/Longford Street - Home Ordford Lane/Rhodes Street </v>
      </c>
    </row>
    <row r="7" spans="1:11" ht="15" customHeight="1" x14ac:dyDescent="0.25">
      <c r="A7" s="4">
        <v>5</v>
      </c>
      <c r="B7" s="10" t="s">
        <v>269</v>
      </c>
      <c r="C7" s="6">
        <v>0.30208333333333331</v>
      </c>
      <c r="D7" s="6">
        <v>0.75694444444444453</v>
      </c>
      <c r="E7" s="23" t="s">
        <v>535</v>
      </c>
      <c r="F7" s="4">
        <v>26</v>
      </c>
      <c r="G7" s="4" t="s">
        <v>10</v>
      </c>
      <c r="H7" s="74">
        <v>154</v>
      </c>
      <c r="I7" s="74">
        <v>462</v>
      </c>
      <c r="K7" s="50" t="str">
        <f t="shared" si="0"/>
        <v>Route 14 - Stop 5 - Warrington - Midland Way - Warrington Central Railway Station</v>
      </c>
    </row>
    <row r="8" spans="1:11" x14ac:dyDescent="0.25">
      <c r="A8" s="4">
        <v>6</v>
      </c>
      <c r="B8" s="2" t="s">
        <v>457</v>
      </c>
      <c r="C8" s="6">
        <v>0.30555555555555552</v>
      </c>
      <c r="D8" s="6">
        <v>0.75</v>
      </c>
      <c r="E8" s="23" t="s">
        <v>270</v>
      </c>
      <c r="F8" s="4">
        <v>24</v>
      </c>
      <c r="G8" s="4" t="s">
        <v>10</v>
      </c>
      <c r="H8" s="74">
        <v>154</v>
      </c>
      <c r="I8" s="74">
        <v>462</v>
      </c>
      <c r="K8" s="50" t="str">
        <f t="shared" si="0"/>
        <v>Route 14 - Stop 6 - Stockton Heath - London Road -The Mulberry Tree Inn</v>
      </c>
    </row>
    <row r="9" spans="1:11" x14ac:dyDescent="0.25">
      <c r="A9" s="4">
        <v>7</v>
      </c>
      <c r="B9" s="2" t="s">
        <v>271</v>
      </c>
      <c r="C9" s="6">
        <v>0.30763888888888891</v>
      </c>
      <c r="D9" s="6">
        <v>0.74930555555555556</v>
      </c>
      <c r="E9" s="23" t="s">
        <v>536</v>
      </c>
      <c r="F9" s="4">
        <v>24.4</v>
      </c>
      <c r="G9" s="4" t="s">
        <v>10</v>
      </c>
      <c r="H9" s="74">
        <v>154</v>
      </c>
      <c r="I9" s="74">
        <v>462</v>
      </c>
      <c r="K9" s="50" t="str">
        <f t="shared" si="0"/>
        <v xml:space="preserve">Route 14 - Stop 7 - Stockton Heath - Chester Road - Lumb Brook Bridge </v>
      </c>
    </row>
    <row r="10" spans="1:11" x14ac:dyDescent="0.25">
      <c r="A10" s="4">
        <v>8</v>
      </c>
      <c r="B10" s="2" t="s">
        <v>272</v>
      </c>
      <c r="C10" s="6">
        <v>0.30902777777777779</v>
      </c>
      <c r="D10" s="6">
        <v>0.74861111111111101</v>
      </c>
      <c r="E10" s="23" t="s">
        <v>273</v>
      </c>
      <c r="F10" s="4">
        <v>26.5</v>
      </c>
      <c r="G10" s="4" t="s">
        <v>10</v>
      </c>
      <c r="H10" s="74">
        <v>154</v>
      </c>
      <c r="I10" s="74">
        <v>462</v>
      </c>
      <c r="K10" s="50" t="str">
        <f t="shared" si="0"/>
        <v xml:space="preserve">Route 14 - Stop 8 - Grappenhall - Chester Road - Stanny Lunt Bridge </v>
      </c>
    </row>
    <row r="11" spans="1:11" x14ac:dyDescent="0.25">
      <c r="A11" s="4">
        <v>9</v>
      </c>
      <c r="B11" s="2" t="s">
        <v>274</v>
      </c>
      <c r="C11" s="6">
        <v>0.3125</v>
      </c>
      <c r="D11" s="6">
        <v>0.74652777777777779</v>
      </c>
      <c r="E11" s="23" t="s">
        <v>537</v>
      </c>
      <c r="F11" s="4">
        <v>26.2</v>
      </c>
      <c r="G11" s="4" t="s">
        <v>10</v>
      </c>
      <c r="H11" s="74">
        <v>154</v>
      </c>
      <c r="I11" s="74">
        <v>462</v>
      </c>
      <c r="K11" s="50" t="str">
        <f t="shared" si="0"/>
        <v>Route 14 - Stop 9 - Grappenhall - Chester Road/East View</v>
      </c>
    </row>
    <row r="12" spans="1:11" x14ac:dyDescent="0.25">
      <c r="A12" s="4">
        <v>10</v>
      </c>
      <c r="B12" s="2" t="s">
        <v>275</v>
      </c>
      <c r="C12" s="6">
        <v>0.31458333333333333</v>
      </c>
      <c r="D12" s="6">
        <v>0.74513888888888891</v>
      </c>
      <c r="E12" s="23" t="s">
        <v>276</v>
      </c>
      <c r="F12" s="4">
        <v>26.3</v>
      </c>
      <c r="G12" s="4" t="s">
        <v>10</v>
      </c>
      <c r="H12" s="74">
        <v>154</v>
      </c>
      <c r="I12" s="74">
        <v>462</v>
      </c>
      <c r="K12" s="50" t="str">
        <f t="shared" si="0"/>
        <v>Route 14 - Stop 10 - Thelwall - Stockport Road - The Royal British Legion</v>
      </c>
    </row>
    <row r="13" spans="1:11" x14ac:dyDescent="0.25">
      <c r="A13" s="4">
        <v>11</v>
      </c>
      <c r="B13" s="2" t="s">
        <v>277</v>
      </c>
      <c r="C13" s="6">
        <v>0.31944444444444448</v>
      </c>
      <c r="D13" s="6">
        <v>0.73263888888888884</v>
      </c>
      <c r="E13" s="23" t="s">
        <v>278</v>
      </c>
      <c r="F13" s="4">
        <v>26.7</v>
      </c>
      <c r="G13" s="4" t="s">
        <v>10</v>
      </c>
      <c r="H13" s="74">
        <v>154</v>
      </c>
      <c r="I13" s="74">
        <v>462</v>
      </c>
      <c r="K13" s="50" t="str">
        <f t="shared" si="0"/>
        <v>Route 14 - Stop 11 - Lymm - Rectory Lane - Lymm Cross</v>
      </c>
    </row>
    <row r="14" spans="1:11" x14ac:dyDescent="0.25">
      <c r="A14" s="5">
        <v>12</v>
      </c>
      <c r="B14" s="3" t="s">
        <v>61</v>
      </c>
      <c r="C14" s="7">
        <v>0.36458333333333331</v>
      </c>
      <c r="D14" s="7">
        <v>0.69791666666666663</v>
      </c>
      <c r="E14" s="4"/>
      <c r="F14" s="4"/>
      <c r="G14" s="2"/>
      <c r="H14" s="58"/>
      <c r="I14" s="58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"/>
  <sheetViews>
    <sheetView workbookViewId="0">
      <selection activeCell="B7" sqref="B7"/>
    </sheetView>
  </sheetViews>
  <sheetFormatPr defaultRowHeight="15" x14ac:dyDescent="0.25"/>
  <cols>
    <col min="1" max="1" width="13.28515625" style="1" customWidth="1"/>
    <col min="2" max="2" width="62" customWidth="1"/>
    <col min="3" max="3" width="12.140625" style="1" customWidth="1"/>
    <col min="4" max="4" width="11.28515625" style="1" customWidth="1"/>
    <col min="5" max="5" width="11.28515625" customWidth="1"/>
    <col min="6" max="6" width="19.42578125" customWidth="1"/>
    <col min="7" max="7" width="11" customWidth="1"/>
    <col min="8" max="8" width="14.42578125" style="70" customWidth="1"/>
    <col min="9" max="9" width="15.42578125" style="70" customWidth="1"/>
    <col min="11" max="11" width="53.7109375" bestFit="1" customWidth="1"/>
  </cols>
  <sheetData>
    <row r="1" spans="1:11" s="18" customFormat="1" ht="18.75" x14ac:dyDescent="0.3">
      <c r="A1" s="92" t="s">
        <v>423</v>
      </c>
      <c r="B1" s="93"/>
      <c r="C1" s="93"/>
      <c r="D1" s="93"/>
      <c r="E1" s="93"/>
      <c r="F1" s="93"/>
      <c r="G1" s="93"/>
      <c r="H1" s="93"/>
      <c r="I1" s="93"/>
    </row>
    <row r="2" spans="1:11" s="18" customFormat="1" ht="15.75" x14ac:dyDescent="0.25">
      <c r="A2" s="19" t="s">
        <v>27</v>
      </c>
      <c r="B2" s="20" t="s">
        <v>28</v>
      </c>
      <c r="C2" s="19" t="s">
        <v>29</v>
      </c>
      <c r="D2" s="19" t="s">
        <v>30</v>
      </c>
      <c r="E2" s="27" t="s">
        <v>31</v>
      </c>
      <c r="F2" s="8" t="s">
        <v>63</v>
      </c>
      <c r="G2" s="8" t="s">
        <v>33</v>
      </c>
      <c r="H2" s="73" t="s">
        <v>34</v>
      </c>
      <c r="I2" s="73" t="s">
        <v>35</v>
      </c>
      <c r="K2" s="8" t="s">
        <v>36</v>
      </c>
    </row>
    <row r="3" spans="1:11" s="18" customFormat="1" x14ac:dyDescent="0.25">
      <c r="A3" s="13">
        <v>1</v>
      </c>
      <c r="B3" s="14" t="s">
        <v>458</v>
      </c>
      <c r="C3" s="11">
        <v>0.29166666666666669</v>
      </c>
      <c r="D3" s="11">
        <v>0.76944444444444438</v>
      </c>
      <c r="E3" s="13" t="s">
        <v>424</v>
      </c>
      <c r="F3" s="13">
        <v>41.4</v>
      </c>
      <c r="G3" s="62" t="s">
        <v>14</v>
      </c>
      <c r="H3" s="74">
        <v>209</v>
      </c>
      <c r="I3" s="74">
        <v>627</v>
      </c>
      <c r="K3" s="50" t="str">
        <f>_xlfn.CONCAT("Route 15 -", " Stop", " ",A3, " - ",B3)</f>
        <v>Route 15 - Stop 1 - Moels - A553 - Birkenhead Road - Outside The Railway</v>
      </c>
    </row>
    <row r="4" spans="1:11" s="18" customFormat="1" x14ac:dyDescent="0.25">
      <c r="A4" s="13">
        <v>2</v>
      </c>
      <c r="B4" s="14" t="s">
        <v>425</v>
      </c>
      <c r="C4" s="11">
        <v>0.29722222222222222</v>
      </c>
      <c r="D4" s="11">
        <v>0.76388888888888884</v>
      </c>
      <c r="E4" s="13" t="s">
        <v>426</v>
      </c>
      <c r="F4" s="21">
        <v>42.1</v>
      </c>
      <c r="G4" s="62" t="s">
        <v>14</v>
      </c>
      <c r="H4" s="74">
        <v>209</v>
      </c>
      <c r="I4" s="74">
        <v>627</v>
      </c>
      <c r="K4" s="50" t="str">
        <f t="shared" ref="K4:K11" si="0">_xlfn.CONCAT("Route 15 -", " Stop", " ",A4, " - ",B4)</f>
        <v>Route 15 - Stop 2 - West Kirby -Grange Road -West Kirby Concourse</v>
      </c>
    </row>
    <row r="5" spans="1:11" s="18" customFormat="1" x14ac:dyDescent="0.25">
      <c r="A5" s="13">
        <v>3</v>
      </c>
      <c r="B5" s="14" t="s">
        <v>459</v>
      </c>
      <c r="C5" s="11">
        <v>0.30416666666666664</v>
      </c>
      <c r="D5" s="11">
        <v>0.76388888888888884</v>
      </c>
      <c r="E5" s="13" t="s">
        <v>427</v>
      </c>
      <c r="F5" s="13">
        <v>36.700000000000003</v>
      </c>
      <c r="G5" s="62" t="s">
        <v>12</v>
      </c>
      <c r="H5" s="74">
        <v>181.5</v>
      </c>
      <c r="I5" s="74">
        <v>544.5</v>
      </c>
      <c r="K5" s="50" t="str">
        <f t="shared" si="0"/>
        <v>Route 15 - Stop 3 - Pensby - A540 - Telegraph Road/ Pine Way</v>
      </c>
    </row>
    <row r="6" spans="1:11" s="18" customFormat="1" x14ac:dyDescent="0.25">
      <c r="A6" s="13">
        <v>4</v>
      </c>
      <c r="B6" s="14" t="s">
        <v>460</v>
      </c>
      <c r="C6" s="11">
        <v>0.30624999999999997</v>
      </c>
      <c r="D6" s="11">
        <v>0.76180555555555562</v>
      </c>
      <c r="E6" s="13" t="s">
        <v>428</v>
      </c>
      <c r="F6" s="13">
        <v>36.299999999999997</v>
      </c>
      <c r="G6" s="62" t="s">
        <v>12</v>
      </c>
      <c r="H6" s="74">
        <v>181.5</v>
      </c>
      <c r="I6" s="74">
        <v>544.5</v>
      </c>
      <c r="K6" s="50" t="str">
        <f t="shared" si="0"/>
        <v>Route 15 - Stop 4 - Heswall - A540 - Telegraph Rd - Outside Tesco</v>
      </c>
    </row>
    <row r="7" spans="1:11" s="18" customFormat="1" x14ac:dyDescent="0.25">
      <c r="A7" s="13">
        <v>5</v>
      </c>
      <c r="B7" s="14" t="s">
        <v>550</v>
      </c>
      <c r="C7" s="11">
        <v>0.31319444444444444</v>
      </c>
      <c r="D7" s="11">
        <v>0.75486111111111109</v>
      </c>
      <c r="E7" s="13" t="s">
        <v>429</v>
      </c>
      <c r="F7" s="13">
        <v>33.299999999999997</v>
      </c>
      <c r="G7" s="62" t="s">
        <v>12</v>
      </c>
      <c r="H7" s="74">
        <v>181.5</v>
      </c>
      <c r="I7" s="74">
        <v>544.5</v>
      </c>
      <c r="K7" s="50" t="str">
        <f t="shared" si="0"/>
        <v>Route 15 - Stop 5 - Neston - Hinderton Road/ Hinderton Green</v>
      </c>
    </row>
    <row r="8" spans="1:11" s="18" customFormat="1" x14ac:dyDescent="0.25">
      <c r="A8" s="13">
        <v>6</v>
      </c>
      <c r="B8" s="14" t="s">
        <v>461</v>
      </c>
      <c r="C8" s="11">
        <v>0.31944444444444448</v>
      </c>
      <c r="D8" s="11">
        <v>0.74861111111111101</v>
      </c>
      <c r="E8" s="13" t="s">
        <v>430</v>
      </c>
      <c r="F8" s="13">
        <v>28.3</v>
      </c>
      <c r="G8" s="62" t="s">
        <v>12</v>
      </c>
      <c r="H8" s="74">
        <v>181.5</v>
      </c>
      <c r="I8" s="74">
        <v>544.5</v>
      </c>
      <c r="K8" s="50" t="str">
        <f t="shared" si="0"/>
        <v>Route 15 - Stop 6 - Two Mills - A540 - Parkgate Rd- Opposite Tudor Rose</v>
      </c>
    </row>
    <row r="9" spans="1:11" s="18" customFormat="1" x14ac:dyDescent="0.25">
      <c r="A9" s="13">
        <v>7</v>
      </c>
      <c r="B9" s="14" t="s">
        <v>285</v>
      </c>
      <c r="C9" s="11">
        <v>0.33888888888888885</v>
      </c>
      <c r="D9" s="11">
        <v>0.72222222222222221</v>
      </c>
      <c r="E9" s="23" t="s">
        <v>286</v>
      </c>
      <c r="F9" s="4">
        <v>14.7</v>
      </c>
      <c r="G9" s="60" t="s">
        <v>8</v>
      </c>
      <c r="H9" s="74">
        <v>126.5</v>
      </c>
      <c r="I9" s="74">
        <v>379.5</v>
      </c>
      <c r="K9" s="50" t="str">
        <f t="shared" si="0"/>
        <v>Route 15 - Stop 7 - Tarvin - Church Street - Opposite Funeral Directors</v>
      </c>
    </row>
    <row r="10" spans="1:11" s="18" customFormat="1" x14ac:dyDescent="0.25">
      <c r="A10" s="13">
        <v>8</v>
      </c>
      <c r="B10" s="14" t="s">
        <v>287</v>
      </c>
      <c r="C10" s="11">
        <v>0.34722222222222227</v>
      </c>
      <c r="D10" s="11">
        <v>0.71388888888888891</v>
      </c>
      <c r="E10" s="23" t="s">
        <v>288</v>
      </c>
      <c r="F10" s="4">
        <v>9.5</v>
      </c>
      <c r="G10" s="60" t="s">
        <v>6</v>
      </c>
      <c r="H10" s="74">
        <v>99</v>
      </c>
      <c r="I10" s="74">
        <v>297</v>
      </c>
      <c r="K10" s="50" t="str">
        <f t="shared" si="0"/>
        <v>Route 15 - Stop 8 - Tarporley -  High Street - Community Centre</v>
      </c>
    </row>
    <row r="11" spans="1:11" s="18" customFormat="1" x14ac:dyDescent="0.25">
      <c r="A11" s="13">
        <v>9</v>
      </c>
      <c r="B11" s="14" t="s">
        <v>289</v>
      </c>
      <c r="C11" s="11">
        <v>0.34930555555555554</v>
      </c>
      <c r="D11" s="11">
        <v>0.71250000000000002</v>
      </c>
      <c r="E11" s="23" t="s">
        <v>290</v>
      </c>
      <c r="F11" s="4">
        <v>8.6999999999999993</v>
      </c>
      <c r="G11" s="60" t="s">
        <v>6</v>
      </c>
      <c r="H11" s="74">
        <v>90</v>
      </c>
      <c r="I11" s="74">
        <v>270</v>
      </c>
      <c r="K11" s="50" t="str">
        <f t="shared" si="0"/>
        <v>Route 15 - Stop 9 - Tarporley - Nantwich Road - Bus stops at Red Fox</v>
      </c>
    </row>
    <row r="12" spans="1:11" x14ac:dyDescent="0.25">
      <c r="A12" s="4">
        <v>10</v>
      </c>
      <c r="B12" s="17" t="s">
        <v>291</v>
      </c>
      <c r="C12" s="11">
        <v>0.35625000000000001</v>
      </c>
      <c r="D12" s="11">
        <v>0.70833333333333337</v>
      </c>
      <c r="E12" s="23" t="s">
        <v>463</v>
      </c>
      <c r="F12" s="4">
        <v>4.3</v>
      </c>
      <c r="G12" s="60" t="s">
        <v>4</v>
      </c>
      <c r="H12" s="74">
        <v>66</v>
      </c>
      <c r="I12" s="74">
        <v>198</v>
      </c>
      <c r="K12" t="s">
        <v>462</v>
      </c>
    </row>
    <row r="13" spans="1:11" x14ac:dyDescent="0.25">
      <c r="A13" s="15">
        <v>11</v>
      </c>
      <c r="B13" s="3" t="s">
        <v>61</v>
      </c>
      <c r="C13" s="7">
        <v>0.36319444444444443</v>
      </c>
      <c r="D13" s="7">
        <v>0.69791666666666663</v>
      </c>
      <c r="E13" s="4"/>
      <c r="F13" s="4"/>
      <c r="G13" s="4"/>
      <c r="H13" s="75"/>
      <c r="I13" s="75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4"/>
  <sheetViews>
    <sheetView workbookViewId="0">
      <selection activeCell="H8" sqref="H8"/>
    </sheetView>
  </sheetViews>
  <sheetFormatPr defaultRowHeight="15" x14ac:dyDescent="0.25"/>
  <cols>
    <col min="1" max="1" width="13.7109375" style="1" customWidth="1"/>
    <col min="2" max="2" width="54.42578125" customWidth="1"/>
    <col min="3" max="3" width="11.28515625" style="1" customWidth="1"/>
    <col min="4" max="4" width="11" style="1" customWidth="1"/>
    <col min="5" max="5" width="11.42578125" customWidth="1"/>
    <col min="6" max="6" width="18.85546875" customWidth="1"/>
    <col min="7" max="7" width="10.5703125" customWidth="1"/>
    <col min="8" max="8" width="14.85546875" customWidth="1"/>
    <col min="9" max="9" width="14.42578125" customWidth="1"/>
    <col min="11" max="11" width="57.85546875" bestFit="1" customWidth="1"/>
  </cols>
  <sheetData>
    <row r="1" spans="1:11" ht="18.75" x14ac:dyDescent="0.3">
      <c r="A1" s="87" t="s">
        <v>292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8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s="18" customFormat="1" x14ac:dyDescent="0.25">
      <c r="A3" s="13">
        <v>1</v>
      </c>
      <c r="B3" s="14" t="s">
        <v>464</v>
      </c>
      <c r="C3" s="11">
        <v>0.29166666666666669</v>
      </c>
      <c r="D3" s="11">
        <v>0.74652777777777779</v>
      </c>
      <c r="E3" s="23" t="s">
        <v>293</v>
      </c>
      <c r="F3" s="4">
        <v>25.7</v>
      </c>
      <c r="G3" s="4" t="s">
        <v>10</v>
      </c>
      <c r="H3" s="74">
        <v>154</v>
      </c>
      <c r="I3" s="74">
        <v>462</v>
      </c>
      <c r="K3" s="50" t="str">
        <f>_xlfn.CONCAT("Route 16 -", " Stop", " ",A3, " - ",B3)</f>
        <v>Route 16 - Stop 1 - Runcorn - Public Hall Street -  Bus Station - Stand A</v>
      </c>
    </row>
    <row r="4" spans="1:11" x14ac:dyDescent="0.25">
      <c r="A4" s="4">
        <v>2</v>
      </c>
      <c r="B4" s="2" t="s">
        <v>294</v>
      </c>
      <c r="C4" s="6">
        <v>0.30555555555555552</v>
      </c>
      <c r="D4" s="6">
        <v>0.74513888888888891</v>
      </c>
      <c r="E4" s="23" t="s">
        <v>295</v>
      </c>
      <c r="F4" s="4">
        <v>21.3</v>
      </c>
      <c r="G4" s="4" t="s">
        <v>10</v>
      </c>
      <c r="H4" s="74">
        <v>154</v>
      </c>
      <c r="I4" s="74">
        <v>462</v>
      </c>
      <c r="K4" s="50" t="str">
        <f t="shared" ref="K4:K13" si="0">_xlfn.CONCAT("Route 16 -", " Stop", " ",A4, " - ",B4)</f>
        <v>Route 16 - Stop 2 - Hapsford - A5117/Moor Lane</v>
      </c>
    </row>
    <row r="5" spans="1:11" x14ac:dyDescent="0.25">
      <c r="A5" s="4">
        <v>3</v>
      </c>
      <c r="B5" s="2" t="s">
        <v>296</v>
      </c>
      <c r="C5" s="6">
        <v>0.30902777777777779</v>
      </c>
      <c r="D5" s="6">
        <v>0.74305555555555547</v>
      </c>
      <c r="E5" s="23" t="s">
        <v>297</v>
      </c>
      <c r="F5" s="4">
        <v>21.6</v>
      </c>
      <c r="G5" s="4" t="s">
        <v>10</v>
      </c>
      <c r="H5" s="74">
        <v>154</v>
      </c>
      <c r="I5" s="74">
        <v>462</v>
      </c>
      <c r="K5" s="50" t="str">
        <f t="shared" si="0"/>
        <v>Route 16 - Stop 3 - Helsby - Chester Road - Tesco</v>
      </c>
    </row>
    <row r="6" spans="1:11" x14ac:dyDescent="0.25">
      <c r="A6" s="4">
        <v>4</v>
      </c>
      <c r="B6" s="2" t="s">
        <v>465</v>
      </c>
      <c r="C6" s="6">
        <v>0.31111111111111112</v>
      </c>
      <c r="D6" s="6">
        <v>0.7402777777777777</v>
      </c>
      <c r="E6" s="23" t="s">
        <v>466</v>
      </c>
      <c r="F6" s="4">
        <v>22.3</v>
      </c>
      <c r="G6" s="4" t="s">
        <v>10</v>
      </c>
      <c r="H6" s="74">
        <v>154</v>
      </c>
      <c r="I6" s="74">
        <v>462</v>
      </c>
      <c r="K6" s="50" t="str">
        <f>_xlfn.CONCAT("Route 16 -", " Stop", " ",A6, " - ",B6)</f>
        <v>Route 16 - Stop 4 - Helsby - Chester Road - Helsby Hillside Primary School</v>
      </c>
    </row>
    <row r="7" spans="1:11" x14ac:dyDescent="0.25">
      <c r="A7" s="4">
        <v>5</v>
      </c>
      <c r="B7" s="2" t="s">
        <v>298</v>
      </c>
      <c r="C7" s="6">
        <v>0.3125</v>
      </c>
      <c r="D7" s="6">
        <v>0.73888888888888893</v>
      </c>
      <c r="E7" s="23" t="s">
        <v>299</v>
      </c>
      <c r="F7" s="4">
        <v>21.1</v>
      </c>
      <c r="G7" s="4" t="s">
        <v>10</v>
      </c>
      <c r="H7" s="74">
        <v>154</v>
      </c>
      <c r="I7" s="74">
        <v>462</v>
      </c>
      <c r="K7" s="50" t="str">
        <f t="shared" si="0"/>
        <v>Route 16 - Stop 5 - Frodsham - Main Street - Bears Paw</v>
      </c>
    </row>
    <row r="8" spans="1:11" x14ac:dyDescent="0.25">
      <c r="A8" s="4">
        <v>6</v>
      </c>
      <c r="B8" s="2" t="s">
        <v>300</v>
      </c>
      <c r="C8" s="6">
        <v>0.31875000000000003</v>
      </c>
      <c r="D8" s="6">
        <v>0.73472222222222217</v>
      </c>
      <c r="E8" s="23" t="s">
        <v>301</v>
      </c>
      <c r="F8" s="4">
        <v>18.600000000000001</v>
      </c>
      <c r="G8" s="4" t="s">
        <v>8</v>
      </c>
      <c r="H8" s="74">
        <v>126.5</v>
      </c>
      <c r="I8" s="74">
        <v>379.5</v>
      </c>
      <c r="K8" s="50" t="str">
        <f t="shared" si="0"/>
        <v>Route 16 - Stop 6 - Kingsley - Hollow Lane- Horseshoe Garage</v>
      </c>
    </row>
    <row r="9" spans="1:11" x14ac:dyDescent="0.25">
      <c r="A9" s="4">
        <v>7</v>
      </c>
      <c r="B9" s="2" t="s">
        <v>302</v>
      </c>
      <c r="C9" s="6">
        <v>0.32569444444444445</v>
      </c>
      <c r="D9" s="6">
        <v>0.72916666666666663</v>
      </c>
      <c r="E9" s="23" t="s">
        <v>303</v>
      </c>
      <c r="F9" s="4">
        <v>16.100000000000001</v>
      </c>
      <c r="G9" s="4" t="s">
        <v>8</v>
      </c>
      <c r="H9" s="74">
        <v>126.5</v>
      </c>
      <c r="I9" s="74">
        <v>379.5</v>
      </c>
      <c r="K9" s="50" t="str">
        <f t="shared" si="0"/>
        <v>Route 16 - Stop 7 - Weaverham - Northwich Road - Outside Co-op store</v>
      </c>
    </row>
    <row r="10" spans="1:11" x14ac:dyDescent="0.25">
      <c r="A10" s="4">
        <v>8</v>
      </c>
      <c r="B10" s="2" t="s">
        <v>304</v>
      </c>
      <c r="C10" s="6">
        <v>0.32708333333333334</v>
      </c>
      <c r="D10" s="6">
        <v>0.72777777777777775</v>
      </c>
      <c r="E10" s="23" t="s">
        <v>305</v>
      </c>
      <c r="F10" s="4">
        <v>15.5</v>
      </c>
      <c r="G10" s="4" t="s">
        <v>8</v>
      </c>
      <c r="H10" s="74">
        <v>126.5</v>
      </c>
      <c r="I10" s="74">
        <v>379.5</v>
      </c>
      <c r="K10" s="50" t="str">
        <f t="shared" si="0"/>
        <v>Route 16 - Stop 8 - Weaverham - Lime Avenue - Weaverham High School</v>
      </c>
    </row>
    <row r="11" spans="1:11" x14ac:dyDescent="0.25">
      <c r="A11" s="4">
        <v>9</v>
      </c>
      <c r="B11" s="2" t="s">
        <v>306</v>
      </c>
      <c r="C11" s="6">
        <v>0.3298611111111111</v>
      </c>
      <c r="D11" s="6">
        <v>0.72638888888888886</v>
      </c>
      <c r="E11" s="24" t="s">
        <v>307</v>
      </c>
      <c r="F11" s="4">
        <v>13.9</v>
      </c>
      <c r="G11" s="4" t="s">
        <v>8</v>
      </c>
      <c r="H11" s="74">
        <v>126.5</v>
      </c>
      <c r="I11" s="74">
        <v>379.5</v>
      </c>
      <c r="K11" s="50" t="str">
        <f t="shared" si="0"/>
        <v>Route 16 - Stop 9 - Cuddington - A49 - Warrington Road/Marl Close</v>
      </c>
    </row>
    <row r="12" spans="1:11" x14ac:dyDescent="0.25">
      <c r="A12" s="4">
        <v>10</v>
      </c>
      <c r="B12" s="14" t="s">
        <v>553</v>
      </c>
      <c r="C12" s="6">
        <v>0.33263888888888887</v>
      </c>
      <c r="D12" s="6">
        <v>0.71805555555555556</v>
      </c>
      <c r="E12" s="23" t="s">
        <v>554</v>
      </c>
      <c r="F12" s="4">
        <v>12.7</v>
      </c>
      <c r="G12" s="4" t="s">
        <v>8</v>
      </c>
      <c r="H12" s="74">
        <v>126.5</v>
      </c>
      <c r="I12" s="74">
        <v>379.5</v>
      </c>
      <c r="K12" s="50" t="str">
        <f t="shared" si="0"/>
        <v>Route 16 - Stop 10 - Cuddington - Weaverham Rd outside the Methodist Chapel</v>
      </c>
    </row>
    <row r="13" spans="1:11" x14ac:dyDescent="0.25">
      <c r="A13" s="4">
        <v>11</v>
      </c>
      <c r="B13" s="2" t="s">
        <v>548</v>
      </c>
      <c r="C13" s="6">
        <v>0.3347222222222222</v>
      </c>
      <c r="D13" s="6">
        <v>0.71527777777777779</v>
      </c>
      <c r="E13" s="23" t="s">
        <v>308</v>
      </c>
      <c r="F13" s="4">
        <v>12.5</v>
      </c>
      <c r="G13" s="4" t="s">
        <v>8</v>
      </c>
      <c r="H13" s="74">
        <v>126.5</v>
      </c>
      <c r="I13" s="74">
        <v>379.5</v>
      </c>
      <c r="K13" s="50" t="str">
        <f t="shared" si="0"/>
        <v>Route 16 - Stop 11 - Whitegate - Daleford Lane - Whitegate Recreation Room</v>
      </c>
    </row>
    <row r="14" spans="1:11" x14ac:dyDescent="0.25">
      <c r="A14" s="5">
        <v>12</v>
      </c>
      <c r="B14" s="3" t="s">
        <v>61</v>
      </c>
      <c r="C14" s="7">
        <v>0.36458333333333331</v>
      </c>
      <c r="D14" s="7">
        <v>0.69791666666666663</v>
      </c>
      <c r="E14" s="4"/>
      <c r="F14" s="2"/>
      <c r="G14" s="2"/>
      <c r="H14" s="58"/>
      <c r="I14" s="58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0"/>
  <sheetViews>
    <sheetView workbookViewId="0">
      <selection activeCell="B5" sqref="B5"/>
    </sheetView>
  </sheetViews>
  <sheetFormatPr defaultRowHeight="15" x14ac:dyDescent="0.25"/>
  <cols>
    <col min="1" max="1" width="14.85546875" style="1" customWidth="1"/>
    <col min="2" max="2" width="74.28515625" customWidth="1"/>
    <col min="3" max="3" width="10.85546875" style="1" customWidth="1"/>
    <col min="4" max="4" width="10.7109375" style="1" customWidth="1"/>
    <col min="5" max="5" width="11.28515625" style="1" customWidth="1"/>
    <col min="6" max="6" width="18.42578125" customWidth="1"/>
    <col min="7" max="7" width="11" customWidth="1"/>
    <col min="8" max="8" width="16.42578125" style="1" customWidth="1"/>
    <col min="9" max="9" width="14.140625" style="1" customWidth="1"/>
    <col min="11" max="11" width="56.85546875" bestFit="1" customWidth="1"/>
  </cols>
  <sheetData>
    <row r="1" spans="1:11" ht="18.75" x14ac:dyDescent="0.3">
      <c r="A1" s="87" t="s">
        <v>547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25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x14ac:dyDescent="0.25">
      <c r="A3" s="4">
        <v>1</v>
      </c>
      <c r="B3" s="2" t="s">
        <v>309</v>
      </c>
      <c r="C3" s="6">
        <v>0.30555555555555552</v>
      </c>
      <c r="D3" s="6">
        <v>0.7631944444444444</v>
      </c>
      <c r="E3" s="23" t="s">
        <v>310</v>
      </c>
      <c r="F3" s="4">
        <v>25.2</v>
      </c>
      <c r="G3" s="60" t="s">
        <v>10</v>
      </c>
      <c r="H3" s="74">
        <v>154</v>
      </c>
      <c r="I3" s="74">
        <v>462</v>
      </c>
      <c r="K3" s="50" t="str">
        <f>_xlfn.CONCAT("Route 17 -", " Stop", " ",A3, " - ",B3)</f>
        <v>Route 17 - Stop 1 - Ellesmere Port - Station Road/Meadow Lane</v>
      </c>
    </row>
    <row r="4" spans="1:11" x14ac:dyDescent="0.25">
      <c r="A4" s="4">
        <v>2</v>
      </c>
      <c r="B4" s="2" t="s">
        <v>311</v>
      </c>
      <c r="C4" s="6">
        <v>0.30763888888888891</v>
      </c>
      <c r="D4" s="6">
        <v>0.76180555555555562</v>
      </c>
      <c r="E4" s="23" t="s">
        <v>312</v>
      </c>
      <c r="F4" s="4">
        <v>24.8</v>
      </c>
      <c r="G4" s="60" t="s">
        <v>10</v>
      </c>
      <c r="H4" s="74">
        <v>154</v>
      </c>
      <c r="I4" s="74">
        <v>462</v>
      </c>
      <c r="K4" s="50" t="str">
        <f t="shared" ref="K4:K19" si="0">_xlfn.CONCAT("Route 17 -", " Stop", " ",A4, " - ",B4)</f>
        <v>Route 17 - Stop 2 - Ellesmere Port - Civic Way - Bus Station</v>
      </c>
    </row>
    <row r="5" spans="1:11" x14ac:dyDescent="0.25">
      <c r="A5" s="4">
        <v>3</v>
      </c>
      <c r="B5" s="14" t="s">
        <v>558</v>
      </c>
      <c r="C5" s="11">
        <v>0.30902777777777779</v>
      </c>
      <c r="D5" s="11">
        <v>0.76041666666666663</v>
      </c>
      <c r="E5" s="13" t="s">
        <v>439</v>
      </c>
      <c r="F5" s="13">
        <v>24.3</v>
      </c>
      <c r="G5" s="62" t="s">
        <v>10</v>
      </c>
      <c r="H5" s="74">
        <v>154</v>
      </c>
      <c r="I5" s="74">
        <v>462</v>
      </c>
      <c r="K5" s="50" t="s">
        <v>512</v>
      </c>
    </row>
    <row r="6" spans="1:11" x14ac:dyDescent="0.25">
      <c r="A6" s="4">
        <v>4</v>
      </c>
      <c r="B6" s="14" t="s">
        <v>437</v>
      </c>
      <c r="C6" s="11">
        <v>0.31041666666666667</v>
      </c>
      <c r="D6" s="11">
        <v>0.7583333333333333</v>
      </c>
      <c r="E6" s="13" t="s">
        <v>438</v>
      </c>
      <c r="F6" s="13">
        <v>25.3</v>
      </c>
      <c r="G6" s="62" t="s">
        <v>10</v>
      </c>
      <c r="H6" s="74">
        <v>154</v>
      </c>
      <c r="I6" s="74">
        <v>462</v>
      </c>
      <c r="K6" s="50" t="s">
        <v>513</v>
      </c>
    </row>
    <row r="7" spans="1:11" x14ac:dyDescent="0.25">
      <c r="A7" s="4">
        <v>5</v>
      </c>
      <c r="B7" s="14" t="s">
        <v>443</v>
      </c>
      <c r="C7" s="11">
        <v>0.31319444444444444</v>
      </c>
      <c r="D7" s="11">
        <v>0.75555555555555554</v>
      </c>
      <c r="E7" s="13" t="s">
        <v>442</v>
      </c>
      <c r="F7" s="13">
        <v>25.4</v>
      </c>
      <c r="G7" s="62" t="s">
        <v>10</v>
      </c>
      <c r="H7" s="74">
        <v>154</v>
      </c>
      <c r="I7" s="74">
        <v>462</v>
      </c>
      <c r="K7" s="50" t="s">
        <v>515</v>
      </c>
    </row>
    <row r="8" spans="1:11" x14ac:dyDescent="0.25">
      <c r="A8" s="4">
        <v>6</v>
      </c>
      <c r="B8" s="14" t="s">
        <v>440</v>
      </c>
      <c r="C8" s="11">
        <v>0.31458333333333333</v>
      </c>
      <c r="D8" s="11">
        <v>0.75347222222222221</v>
      </c>
      <c r="E8" s="13" t="s">
        <v>441</v>
      </c>
      <c r="F8" s="13">
        <v>25.9</v>
      </c>
      <c r="G8" s="62" t="s">
        <v>10</v>
      </c>
      <c r="H8" s="74">
        <v>154</v>
      </c>
      <c r="I8" s="74">
        <v>462</v>
      </c>
      <c r="K8" s="50" t="s">
        <v>514</v>
      </c>
    </row>
    <row r="9" spans="1:11" x14ac:dyDescent="0.25">
      <c r="A9" s="4">
        <v>7</v>
      </c>
      <c r="B9" s="2" t="s">
        <v>313</v>
      </c>
      <c r="C9" s="6">
        <v>0.31666666666666665</v>
      </c>
      <c r="D9" s="6">
        <v>0.75138888888888899</v>
      </c>
      <c r="E9" s="23" t="s">
        <v>538</v>
      </c>
      <c r="F9" s="4">
        <v>25.8</v>
      </c>
      <c r="G9" s="60" t="s">
        <v>10</v>
      </c>
      <c r="H9" s="74">
        <v>154</v>
      </c>
      <c r="I9" s="74">
        <v>462</v>
      </c>
      <c r="K9" s="50" t="str">
        <f t="shared" si="0"/>
        <v>Route 17 - Stop 7 - Little Sutton - Chester Road - Post Office</v>
      </c>
    </row>
    <row r="10" spans="1:11" x14ac:dyDescent="0.25">
      <c r="A10" s="4">
        <v>8</v>
      </c>
      <c r="B10" s="2" t="s">
        <v>314</v>
      </c>
      <c r="C10" s="6">
        <v>0.31944444444444448</v>
      </c>
      <c r="D10" s="6">
        <v>0.75</v>
      </c>
      <c r="E10" s="23" t="s">
        <v>315</v>
      </c>
      <c r="F10" s="4">
        <v>24.9</v>
      </c>
      <c r="G10" s="60" t="s">
        <v>10</v>
      </c>
      <c r="H10" s="74">
        <v>154</v>
      </c>
      <c r="I10" s="74">
        <v>462</v>
      </c>
      <c r="K10" s="50" t="str">
        <f t="shared" si="0"/>
        <v>Route 17 - Stop 8 - Great Sutton - Chester Road/Ascot Drive</v>
      </c>
    </row>
    <row r="11" spans="1:11" x14ac:dyDescent="0.25">
      <c r="A11" s="4">
        <v>9</v>
      </c>
      <c r="B11" s="2" t="s">
        <v>316</v>
      </c>
      <c r="C11" s="6">
        <v>0.32083333333333336</v>
      </c>
      <c r="D11" s="6">
        <v>0.74861111111111101</v>
      </c>
      <c r="E11" s="22" t="s">
        <v>317</v>
      </c>
      <c r="F11" s="4">
        <v>24</v>
      </c>
      <c r="G11" s="60" t="s">
        <v>10</v>
      </c>
      <c r="H11" s="74">
        <v>154</v>
      </c>
      <c r="I11" s="74">
        <v>462</v>
      </c>
      <c r="K11" s="50" t="str">
        <f t="shared" si="0"/>
        <v>Route 17 - Stop 9 - Great Sutton - Chester Road/Capenhurst Lane</v>
      </c>
    </row>
    <row r="12" spans="1:11" x14ac:dyDescent="0.25">
      <c r="A12" s="4">
        <v>10</v>
      </c>
      <c r="B12" s="2" t="s">
        <v>318</v>
      </c>
      <c r="C12" s="6">
        <v>0.32500000000000001</v>
      </c>
      <c r="D12" s="6">
        <v>0.74513888888888891</v>
      </c>
      <c r="E12" s="23" t="s">
        <v>539</v>
      </c>
      <c r="F12" s="4">
        <v>22.5</v>
      </c>
      <c r="G12" s="60" t="s">
        <v>10</v>
      </c>
      <c r="H12" s="74">
        <v>154</v>
      </c>
      <c r="I12" s="74">
        <v>462</v>
      </c>
      <c r="K12" s="50" t="str">
        <f t="shared" si="0"/>
        <v>Route 17 - Stop 10 - Backford -  Liverpool Road/Church Lane</v>
      </c>
    </row>
    <row r="13" spans="1:11" x14ac:dyDescent="0.25">
      <c r="A13" s="4">
        <v>11</v>
      </c>
      <c r="B13" s="2" t="s">
        <v>319</v>
      </c>
      <c r="C13" s="6">
        <v>0.32777777777777778</v>
      </c>
      <c r="D13" s="6">
        <v>0.74236111111111114</v>
      </c>
      <c r="E13" s="23" t="s">
        <v>320</v>
      </c>
      <c r="F13" s="4">
        <v>20.8</v>
      </c>
      <c r="G13" s="60" t="s">
        <v>8</v>
      </c>
      <c r="H13" s="74">
        <v>126.5</v>
      </c>
      <c r="I13" s="74">
        <v>379.5</v>
      </c>
      <c r="K13" s="50" t="str">
        <f t="shared" si="0"/>
        <v>Route 17 - Stop 11 - Upton - Long Lane - Shops</v>
      </c>
    </row>
    <row r="14" spans="1:11" x14ac:dyDescent="0.25">
      <c r="A14" s="4">
        <v>12</v>
      </c>
      <c r="B14" s="2" t="s">
        <v>321</v>
      </c>
      <c r="C14" s="6">
        <v>0.33055555555555555</v>
      </c>
      <c r="D14" s="6">
        <v>0.73958333333333337</v>
      </c>
      <c r="E14" s="23" t="s">
        <v>322</v>
      </c>
      <c r="F14" s="4">
        <v>19.100000000000001</v>
      </c>
      <c r="G14" s="60" t="s">
        <v>8</v>
      </c>
      <c r="H14" s="74">
        <v>126.5</v>
      </c>
      <c r="I14" s="74">
        <v>379.5</v>
      </c>
      <c r="K14" s="50" t="str">
        <f t="shared" si="0"/>
        <v>Route 17 - Stop 12 - Hoole - Chester Road - Opposite The Piper</v>
      </c>
    </row>
    <row r="15" spans="1:11" x14ac:dyDescent="0.25">
      <c r="A15" s="4">
        <v>13</v>
      </c>
      <c r="B15" s="2" t="s">
        <v>323</v>
      </c>
      <c r="C15" s="6">
        <v>0.33333333333333331</v>
      </c>
      <c r="D15" s="6">
        <v>0.7368055555555556</v>
      </c>
      <c r="E15" s="23" t="s">
        <v>324</v>
      </c>
      <c r="F15" s="4">
        <v>17.5</v>
      </c>
      <c r="G15" s="60" t="s">
        <v>8</v>
      </c>
      <c r="H15" s="74">
        <v>126.5</v>
      </c>
      <c r="I15" s="74">
        <v>379.5</v>
      </c>
      <c r="K15" s="50" t="str">
        <f t="shared" si="0"/>
        <v>Route 17 - Stop 13 - Vicars Cross - A51 Tarvin Road - Chester Rugby Club/ Vets</v>
      </c>
    </row>
    <row r="16" spans="1:11" x14ac:dyDescent="0.25">
      <c r="A16" s="4">
        <v>14</v>
      </c>
      <c r="B16" s="2" t="s">
        <v>325</v>
      </c>
      <c r="C16" s="6">
        <v>0.3347222222222222</v>
      </c>
      <c r="D16" s="6">
        <v>0.72569444444444453</v>
      </c>
      <c r="E16" s="23" t="s">
        <v>326</v>
      </c>
      <c r="F16" s="4">
        <v>16.600000000000001</v>
      </c>
      <c r="G16" s="60" t="s">
        <v>8</v>
      </c>
      <c r="H16" s="74">
        <v>126.5</v>
      </c>
      <c r="I16" s="74">
        <v>379.5</v>
      </c>
      <c r="K16" s="50" t="str">
        <f t="shared" si="0"/>
        <v>Route 17 - Stop 14 - Stamford Bridge - A51 Chester Road/ Cotton Lane</v>
      </c>
    </row>
    <row r="17" spans="1:11" x14ac:dyDescent="0.25">
      <c r="A17" s="4">
        <v>15</v>
      </c>
      <c r="B17" s="10" t="s">
        <v>327</v>
      </c>
      <c r="C17" s="6">
        <v>0.34166666666666662</v>
      </c>
      <c r="D17" s="6">
        <v>0.71875</v>
      </c>
      <c r="E17" s="23" t="s">
        <v>328</v>
      </c>
      <c r="F17" s="4">
        <v>12.8</v>
      </c>
      <c r="G17" s="60" t="s">
        <v>8</v>
      </c>
      <c r="H17" s="74">
        <v>126.5</v>
      </c>
      <c r="I17" s="74">
        <v>379.5</v>
      </c>
      <c r="K17" s="50" t="str">
        <f t="shared" si="0"/>
        <v>Route 17 - Stop 15 - Duddon - Hook Lane/Willington Road Cross Roads - Bus Stops Chester side</v>
      </c>
    </row>
    <row r="18" spans="1:11" x14ac:dyDescent="0.25">
      <c r="A18" s="4">
        <v>16</v>
      </c>
      <c r="B18" s="10" t="s">
        <v>329</v>
      </c>
      <c r="C18" s="6">
        <v>0.3430555555555555</v>
      </c>
      <c r="D18" s="6">
        <v>0.71597222222222223</v>
      </c>
      <c r="E18" s="23" t="s">
        <v>330</v>
      </c>
      <c r="F18" s="4">
        <v>11.2</v>
      </c>
      <c r="G18" s="60" t="s">
        <v>8</v>
      </c>
      <c r="H18" s="74">
        <v>126.5</v>
      </c>
      <c r="I18" s="74">
        <v>379.5</v>
      </c>
      <c r="K18" s="50" t="str">
        <f t="shared" si="0"/>
        <v>Route 17 - Stop 16 - Clotton - High Street - Bus Stop outside Lower House Farm</v>
      </c>
    </row>
    <row r="19" spans="1:11" x14ac:dyDescent="0.25">
      <c r="A19" s="13">
        <v>17</v>
      </c>
      <c r="B19" s="14" t="s">
        <v>331</v>
      </c>
      <c r="C19" s="11">
        <v>0.35069444444444442</v>
      </c>
      <c r="D19" s="11">
        <v>0.70972222222222225</v>
      </c>
      <c r="E19" s="23" t="s">
        <v>332</v>
      </c>
      <c r="F19" s="4">
        <v>6.6</v>
      </c>
      <c r="G19" s="60" t="s">
        <v>6</v>
      </c>
      <c r="H19" s="74">
        <v>99</v>
      </c>
      <c r="I19" s="74">
        <v>297</v>
      </c>
      <c r="K19" s="50" t="str">
        <f t="shared" si="0"/>
        <v>Route 17 - Stop 17 - Alpraham - Nantwich Road - Tollemache Arms</v>
      </c>
    </row>
    <row r="20" spans="1:11" x14ac:dyDescent="0.25">
      <c r="A20" s="5">
        <v>18</v>
      </c>
      <c r="B20" s="3" t="s">
        <v>61</v>
      </c>
      <c r="C20" s="7">
        <v>0.36458333333333331</v>
      </c>
      <c r="D20" s="7">
        <v>0.69791666666666663</v>
      </c>
      <c r="E20" s="4"/>
      <c r="F20" s="2"/>
      <c r="G20" s="2"/>
      <c r="H20" s="57"/>
      <c r="I20" s="57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16"/>
  <sheetViews>
    <sheetView workbookViewId="0">
      <selection activeCell="C11" sqref="C11"/>
    </sheetView>
  </sheetViews>
  <sheetFormatPr defaultRowHeight="15" x14ac:dyDescent="0.25"/>
  <cols>
    <col min="1" max="1" width="12.7109375" style="1" customWidth="1"/>
    <col min="2" max="2" width="62.5703125" bestFit="1" customWidth="1"/>
    <col min="3" max="3" width="12.140625" style="1" customWidth="1"/>
    <col min="4" max="4" width="10.85546875" style="1" customWidth="1"/>
    <col min="5" max="5" width="12" customWidth="1"/>
    <col min="6" max="6" width="20" customWidth="1"/>
    <col min="7" max="7" width="11.7109375" customWidth="1"/>
    <col min="8" max="8" width="15.28515625" customWidth="1"/>
    <col min="9" max="9" width="15.7109375" customWidth="1"/>
    <col min="11" max="11" width="62.42578125" style="53" bestFit="1" customWidth="1"/>
  </cols>
  <sheetData>
    <row r="1" spans="1:11" s="18" customFormat="1" ht="18.75" x14ac:dyDescent="0.3">
      <c r="A1" s="94" t="s">
        <v>545</v>
      </c>
      <c r="B1" s="94"/>
      <c r="C1" s="94"/>
      <c r="D1" s="94"/>
      <c r="E1" s="94"/>
      <c r="F1" s="94"/>
      <c r="G1" s="94"/>
      <c r="H1" s="94"/>
      <c r="I1" s="94"/>
      <c r="K1" s="51"/>
    </row>
    <row r="2" spans="1:11" s="18" customFormat="1" ht="15.75" x14ac:dyDescent="0.25">
      <c r="A2" s="19" t="s">
        <v>27</v>
      </c>
      <c r="B2" s="20" t="s">
        <v>28</v>
      </c>
      <c r="C2" s="19" t="s">
        <v>29</v>
      </c>
      <c r="D2" s="19" t="s">
        <v>30</v>
      </c>
      <c r="E2" s="27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52" t="s">
        <v>36</v>
      </c>
    </row>
    <row r="3" spans="1:11" s="18" customFormat="1" x14ac:dyDescent="0.25">
      <c r="A3" s="13">
        <v>1</v>
      </c>
      <c r="B3" s="14" t="s">
        <v>279</v>
      </c>
      <c r="C3" s="11">
        <v>0.28472222222222221</v>
      </c>
      <c r="D3" s="11">
        <v>0.77569444444444446</v>
      </c>
      <c r="E3" s="13" t="s">
        <v>280</v>
      </c>
      <c r="F3" s="13">
        <v>40.5</v>
      </c>
      <c r="G3" s="13" t="s">
        <v>12</v>
      </c>
      <c r="H3" s="74">
        <v>181.5</v>
      </c>
      <c r="I3" s="74">
        <v>544.5</v>
      </c>
      <c r="K3" s="53" t="s">
        <v>431</v>
      </c>
    </row>
    <row r="4" spans="1:11" s="18" customFormat="1" x14ac:dyDescent="0.25">
      <c r="A4" s="13">
        <v>2</v>
      </c>
      <c r="B4" s="14" t="s">
        <v>281</v>
      </c>
      <c r="C4" s="11">
        <v>0.28819444444444448</v>
      </c>
      <c r="D4" s="11">
        <v>0.77222222222222225</v>
      </c>
      <c r="E4" s="13" t="s">
        <v>282</v>
      </c>
      <c r="F4" s="13">
        <v>40.1</v>
      </c>
      <c r="G4" s="13" t="s">
        <v>12</v>
      </c>
      <c r="H4" s="74">
        <v>181.5</v>
      </c>
      <c r="I4" s="74">
        <v>544.5</v>
      </c>
      <c r="K4" s="53" t="s">
        <v>432</v>
      </c>
    </row>
    <row r="5" spans="1:11" s="18" customFormat="1" x14ac:dyDescent="0.25">
      <c r="A5" s="13">
        <v>3</v>
      </c>
      <c r="B5" s="14" t="s">
        <v>467</v>
      </c>
      <c r="C5" s="11">
        <v>0.29305555555555557</v>
      </c>
      <c r="D5" s="11">
        <v>0.76736111111111116</v>
      </c>
      <c r="E5" s="13" t="s">
        <v>283</v>
      </c>
      <c r="F5" s="13">
        <v>40.299999999999997</v>
      </c>
      <c r="G5" s="13" t="s">
        <v>12</v>
      </c>
      <c r="H5" s="74">
        <v>181.5</v>
      </c>
      <c r="I5" s="74">
        <v>544.5</v>
      </c>
      <c r="K5" s="53" t="s">
        <v>503</v>
      </c>
    </row>
    <row r="6" spans="1:11" s="18" customFormat="1" x14ac:dyDescent="0.25">
      <c r="A6" s="13">
        <v>4</v>
      </c>
      <c r="B6" s="14" t="s">
        <v>284</v>
      </c>
      <c r="C6" s="11">
        <v>0.29652777777777778</v>
      </c>
      <c r="D6" s="11">
        <v>0.76388888888888884</v>
      </c>
      <c r="E6" s="13" t="s">
        <v>540</v>
      </c>
      <c r="F6" s="13">
        <v>39</v>
      </c>
      <c r="G6" s="13" t="s">
        <v>12</v>
      </c>
      <c r="H6" s="74">
        <v>181.5</v>
      </c>
      <c r="I6" s="74">
        <v>544.5</v>
      </c>
      <c r="K6" s="53" t="s">
        <v>433</v>
      </c>
    </row>
    <row r="7" spans="1:11" s="18" customFormat="1" x14ac:dyDescent="0.25">
      <c r="A7" s="13">
        <v>5</v>
      </c>
      <c r="B7" s="14" t="s">
        <v>333</v>
      </c>
      <c r="C7" s="6">
        <v>0.30069444444444443</v>
      </c>
      <c r="D7" s="39">
        <v>0.76041666666666663</v>
      </c>
      <c r="E7" s="42" t="s">
        <v>334</v>
      </c>
      <c r="F7" s="13">
        <v>38.799999999999997</v>
      </c>
      <c r="G7" s="13" t="s">
        <v>12</v>
      </c>
      <c r="H7" s="74">
        <v>181.5</v>
      </c>
      <c r="I7" s="74">
        <v>544.5</v>
      </c>
      <c r="K7" s="54" t="str">
        <f>_xlfn.CONCAT("Route 18 -", " Stop", " ",A7, " - ",B7)</f>
        <v>Route 18 - Stop 5 - Upton - Arrowe Park Road - Horse and Jockey Pub</v>
      </c>
    </row>
    <row r="8" spans="1:11" s="18" customFormat="1" x14ac:dyDescent="0.25">
      <c r="A8" s="13">
        <v>6</v>
      </c>
      <c r="B8" s="14" t="s">
        <v>470</v>
      </c>
      <c r="C8" s="6">
        <v>0.30416666666666664</v>
      </c>
      <c r="D8" s="43">
        <v>0.75694444444444453</v>
      </c>
      <c r="E8" s="35" t="s">
        <v>469</v>
      </c>
      <c r="F8" s="4">
        <v>36.1</v>
      </c>
      <c r="G8" s="4" t="s">
        <v>12</v>
      </c>
      <c r="H8" s="74">
        <v>181.5</v>
      </c>
      <c r="I8" s="74">
        <v>544.5</v>
      </c>
      <c r="K8" s="54" t="str">
        <f t="shared" ref="K8:K15" si="0">_xlfn.CONCAT("Route 18 -", " Stop", " ",A8, " - ",B8)</f>
        <v>Route 18 - Stop 6 - Birkenhead - Woodchurch Road near to Arrowe Park Pub  - Bus stops</v>
      </c>
    </row>
    <row r="9" spans="1:11" s="18" customFormat="1" x14ac:dyDescent="0.25">
      <c r="A9" s="13">
        <v>7</v>
      </c>
      <c r="B9" s="14" t="s">
        <v>468</v>
      </c>
      <c r="C9" s="6">
        <v>0.30624999999999997</v>
      </c>
      <c r="D9" s="43">
        <v>0.75486111111111109</v>
      </c>
      <c r="E9" s="35" t="s">
        <v>335</v>
      </c>
      <c r="F9" s="4">
        <v>36.200000000000003</v>
      </c>
      <c r="G9" s="4" t="s">
        <v>12</v>
      </c>
      <c r="H9" s="74">
        <v>181.5</v>
      </c>
      <c r="I9" s="74">
        <v>544.5</v>
      </c>
      <c r="K9" s="54" t="str">
        <f t="shared" si="0"/>
        <v>Route 18 - Stop 7 - Birkenhead -  Woodchurch Road - The Swan Hotel</v>
      </c>
    </row>
    <row r="10" spans="1:11" s="18" customFormat="1" x14ac:dyDescent="0.25">
      <c r="A10" s="13">
        <v>8</v>
      </c>
      <c r="B10" s="14" t="s">
        <v>336</v>
      </c>
      <c r="C10" s="6">
        <v>0.30833333333333335</v>
      </c>
      <c r="D10" s="43">
        <v>0.75277777777777777</v>
      </c>
      <c r="E10" s="35" t="s">
        <v>337</v>
      </c>
      <c r="F10" s="4">
        <v>35.4</v>
      </c>
      <c r="G10" s="4" t="s">
        <v>12</v>
      </c>
      <c r="H10" s="74">
        <v>181.5</v>
      </c>
      <c r="I10" s="74">
        <v>544.5</v>
      </c>
      <c r="K10" s="54" t="str">
        <f t="shared" si="0"/>
        <v xml:space="preserve">Route 18 - Stop 8 - Birkenhead - Borough Road/North Road </v>
      </c>
    </row>
    <row r="11" spans="1:11" s="18" customFormat="1" x14ac:dyDescent="0.25">
      <c r="A11" s="13">
        <v>9</v>
      </c>
      <c r="B11" s="14" t="s">
        <v>338</v>
      </c>
      <c r="C11" s="6">
        <v>0.31180555555555556</v>
      </c>
      <c r="D11" s="39">
        <v>0.75138888888888899</v>
      </c>
      <c r="E11" s="42" t="s">
        <v>339</v>
      </c>
      <c r="F11" s="13">
        <v>36.299999999999997</v>
      </c>
      <c r="G11" s="4" t="s">
        <v>12</v>
      </c>
      <c r="H11" s="74">
        <v>181.5</v>
      </c>
      <c r="I11" s="74">
        <v>544.5</v>
      </c>
      <c r="K11" s="54" t="str">
        <f t="shared" si="0"/>
        <v>Route 18 - Stop 9 - Birkenhead - Borough Road - Outside the Pyramid Shopping Centre</v>
      </c>
    </row>
    <row r="12" spans="1:11" s="18" customFormat="1" x14ac:dyDescent="0.25">
      <c r="A12" s="13">
        <v>10</v>
      </c>
      <c r="B12" s="14" t="s">
        <v>340</v>
      </c>
      <c r="C12" s="6">
        <v>0.31527777777777777</v>
      </c>
      <c r="D12" s="39">
        <v>0.75069444444444444</v>
      </c>
      <c r="E12" s="42" t="s">
        <v>341</v>
      </c>
      <c r="F12" s="13">
        <v>33</v>
      </c>
      <c r="G12" s="4" t="s">
        <v>12</v>
      </c>
      <c r="H12" s="74">
        <v>181.5</v>
      </c>
      <c r="I12" s="74">
        <v>544.5</v>
      </c>
      <c r="K12" s="54" t="str">
        <f t="shared" si="0"/>
        <v>Route 18 - Stop 10 - New Ferry - New Chester Road/Platt Grove</v>
      </c>
    </row>
    <row r="13" spans="1:11" s="18" customFormat="1" x14ac:dyDescent="0.25">
      <c r="A13" s="13">
        <v>11</v>
      </c>
      <c r="B13" s="14" t="s">
        <v>342</v>
      </c>
      <c r="C13" s="6">
        <v>0.31944444444444448</v>
      </c>
      <c r="D13" s="43">
        <v>0.74652777777777779</v>
      </c>
      <c r="E13" s="35" t="s">
        <v>343</v>
      </c>
      <c r="F13" s="4">
        <v>32.1</v>
      </c>
      <c r="G13" s="4" t="s">
        <v>12</v>
      </c>
      <c r="H13" s="74">
        <v>181.5</v>
      </c>
      <c r="I13" s="74">
        <v>544.5</v>
      </c>
      <c r="K13" s="54" t="str">
        <f t="shared" si="0"/>
        <v>Route 18 - Stop 11 - Port Sunlight - A41 -New Chester Road/Shore Drive</v>
      </c>
    </row>
    <row r="14" spans="1:11" s="18" customFormat="1" x14ac:dyDescent="0.25">
      <c r="A14" s="13">
        <v>12</v>
      </c>
      <c r="B14" s="14" t="s">
        <v>344</v>
      </c>
      <c r="C14" s="6">
        <v>0.32430555555555557</v>
      </c>
      <c r="D14" s="43">
        <v>0.7416666666666667</v>
      </c>
      <c r="E14" s="35" t="s">
        <v>471</v>
      </c>
      <c r="F14" s="4">
        <v>29.9</v>
      </c>
      <c r="G14" s="4" t="s">
        <v>10</v>
      </c>
      <c r="H14" s="74">
        <v>154</v>
      </c>
      <c r="I14" s="74">
        <v>462</v>
      </c>
      <c r="K14" s="54" t="str">
        <f t="shared" si="0"/>
        <v>Route 18 - Stop 12 - Eastham Village - A41 - New Chester Road/Allport Road</v>
      </c>
    </row>
    <row r="15" spans="1:11" s="18" customFormat="1" x14ac:dyDescent="0.25">
      <c r="A15" s="13">
        <v>13</v>
      </c>
      <c r="B15" s="14" t="s">
        <v>345</v>
      </c>
      <c r="C15" s="6">
        <v>0.32569444444444445</v>
      </c>
      <c r="D15" s="43">
        <v>0.73958333333333337</v>
      </c>
      <c r="E15" s="35" t="s">
        <v>346</v>
      </c>
      <c r="F15" s="4">
        <v>29</v>
      </c>
      <c r="G15" s="4" t="s">
        <v>10</v>
      </c>
      <c r="H15" s="74">
        <v>154</v>
      </c>
      <c r="I15" s="74">
        <v>462</v>
      </c>
      <c r="K15" s="54" t="str">
        <f t="shared" si="0"/>
        <v>Route 18 - Stop 13 - Eastham Village - A41 - New Chester Road - Shell Garage</v>
      </c>
    </row>
    <row r="16" spans="1:11" x14ac:dyDescent="0.25">
      <c r="A16" s="15">
        <v>14</v>
      </c>
      <c r="B16" s="16" t="s">
        <v>61</v>
      </c>
      <c r="C16" s="44">
        <v>0.3666666666666667</v>
      </c>
      <c r="D16" s="44">
        <v>0.69791666666666663</v>
      </c>
      <c r="E16" s="42"/>
      <c r="F16" s="4"/>
      <c r="G16" s="4"/>
      <c r="H16" s="59"/>
      <c r="I16" s="59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workbookViewId="0">
      <selection activeCell="B8" sqref="B8"/>
    </sheetView>
  </sheetViews>
  <sheetFormatPr defaultRowHeight="15" x14ac:dyDescent="0.25"/>
  <cols>
    <col min="1" max="1" width="12.7109375" style="1" customWidth="1"/>
    <col min="2" max="2" width="62" customWidth="1"/>
    <col min="3" max="3" width="11.5703125" style="1" customWidth="1"/>
    <col min="4" max="4" width="10.28515625" style="1" customWidth="1"/>
    <col min="5" max="5" width="13.28515625" style="1" customWidth="1"/>
    <col min="6" max="6" width="16.42578125" style="1" customWidth="1"/>
    <col min="7" max="7" width="11.7109375" style="1" customWidth="1"/>
    <col min="8" max="8" width="15.5703125" style="76" customWidth="1"/>
    <col min="9" max="9" width="13" style="70" customWidth="1"/>
    <col min="11" max="11" width="27.28515625" bestFit="1" customWidth="1"/>
  </cols>
  <sheetData>
    <row r="1" spans="1:11" ht="18.75" x14ac:dyDescent="0.3">
      <c r="A1" s="85" t="s">
        <v>26</v>
      </c>
      <c r="B1" s="86"/>
      <c r="C1" s="86"/>
      <c r="D1" s="86"/>
      <c r="E1" s="86"/>
      <c r="F1" s="86"/>
      <c r="G1" s="86"/>
      <c r="H1" s="86"/>
      <c r="I1" s="86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8" t="s">
        <v>31</v>
      </c>
      <c r="F2" s="8" t="s">
        <v>32</v>
      </c>
      <c r="G2" s="8" t="s">
        <v>33</v>
      </c>
      <c r="H2" s="73" t="s">
        <v>34</v>
      </c>
      <c r="I2" s="73" t="s">
        <v>35</v>
      </c>
      <c r="K2" s="8" t="s">
        <v>36</v>
      </c>
    </row>
    <row r="3" spans="1:11" x14ac:dyDescent="0.25">
      <c r="A3" s="4">
        <v>1</v>
      </c>
      <c r="B3" s="2" t="s">
        <v>37</v>
      </c>
      <c r="C3" s="6">
        <v>0.3125</v>
      </c>
      <c r="D3" s="6">
        <v>0.75694444444444453</v>
      </c>
      <c r="E3" s="22" t="s">
        <v>38</v>
      </c>
      <c r="F3" s="4">
        <v>20.6</v>
      </c>
      <c r="G3" s="4" t="s">
        <v>8</v>
      </c>
      <c r="H3" s="74">
        <v>126.5</v>
      </c>
      <c r="I3" s="74">
        <v>379.5</v>
      </c>
      <c r="K3" t="str">
        <f>_xlfn.CONCAT("Route 1 -", " Stop", " ",A3, " - ",B3)</f>
        <v>Route 1 - Stop 1 - Buglawton - A54 - Buxton Road/St John's Road</v>
      </c>
    </row>
    <row r="4" spans="1:11" x14ac:dyDescent="0.25">
      <c r="A4" s="4">
        <v>2</v>
      </c>
      <c r="B4" s="2" t="s">
        <v>39</v>
      </c>
      <c r="C4" s="6">
        <v>0.31597222222222221</v>
      </c>
      <c r="D4" s="6">
        <v>0.75347222222222221</v>
      </c>
      <c r="E4" s="23" t="s">
        <v>40</v>
      </c>
      <c r="F4" s="4">
        <v>19.8</v>
      </c>
      <c r="G4" s="4" t="s">
        <v>8</v>
      </c>
      <c r="H4" s="74">
        <v>126.5</v>
      </c>
      <c r="I4" s="74">
        <v>379.5</v>
      </c>
      <c r="K4" t="str">
        <f t="shared" ref="K4:K15" si="0">_xlfn.CONCAT("Route 1 -", " Stop", " ",A4, " - ",B4)</f>
        <v>Route 1 - Stop 2 - Congleton - Market Street - Bus Station</v>
      </c>
    </row>
    <row r="5" spans="1:11" x14ac:dyDescent="0.25">
      <c r="A5" s="4">
        <v>3</v>
      </c>
      <c r="B5" s="2" t="s">
        <v>41</v>
      </c>
      <c r="C5" s="6">
        <v>0.31805555555555554</v>
      </c>
      <c r="D5" s="6">
        <v>0.75208333333333333</v>
      </c>
      <c r="E5" s="23" t="s">
        <v>42</v>
      </c>
      <c r="F5" s="4">
        <v>19</v>
      </c>
      <c r="G5" s="4" t="s">
        <v>8</v>
      </c>
      <c r="H5" s="74">
        <v>126.5</v>
      </c>
      <c r="I5" s="74">
        <v>379.5</v>
      </c>
      <c r="K5" t="str">
        <f t="shared" si="0"/>
        <v>Route 1 - Stop 3 - Congleton - West Road - Kwik Fit Garage</v>
      </c>
    </row>
    <row r="6" spans="1:11" x14ac:dyDescent="0.25">
      <c r="A6" s="4">
        <v>4</v>
      </c>
      <c r="B6" s="2" t="s">
        <v>43</v>
      </c>
      <c r="C6" s="6">
        <v>0.32013888888888892</v>
      </c>
      <c r="D6" s="6">
        <v>0.74930555555555556</v>
      </c>
      <c r="E6" s="23" t="s">
        <v>44</v>
      </c>
      <c r="F6" s="4">
        <v>16.600000000000001</v>
      </c>
      <c r="G6" s="4" t="s">
        <v>8</v>
      </c>
      <c r="H6" s="74">
        <v>126.5</v>
      </c>
      <c r="I6" s="74">
        <v>379.5</v>
      </c>
      <c r="K6" t="str">
        <f t="shared" si="0"/>
        <v>Route 1 - Stop 4 - Astbury - A34 - Newcastle Road - Garage lay-by</v>
      </c>
    </row>
    <row r="7" spans="1:11" x14ac:dyDescent="0.25">
      <c r="A7" s="4">
        <v>5</v>
      </c>
      <c r="B7" s="2" t="s">
        <v>45</v>
      </c>
      <c r="C7" s="6">
        <v>0.3215277777777778</v>
      </c>
      <c r="D7" s="6">
        <v>0.74791666666666667</v>
      </c>
      <c r="E7" s="23" t="s">
        <v>46</v>
      </c>
      <c r="F7" s="4">
        <v>16.8</v>
      </c>
      <c r="G7" s="4" t="s">
        <v>8</v>
      </c>
      <c r="H7" s="74">
        <v>126.5</v>
      </c>
      <c r="I7" s="74">
        <v>379.5</v>
      </c>
      <c r="K7" t="str">
        <f t="shared" si="0"/>
        <v>Route 1 - Stop 5 - Scholar Green - A34 - Newcastle Road  - Little Moreton Hall Entrance</v>
      </c>
    </row>
    <row r="8" spans="1:11" x14ac:dyDescent="0.25">
      <c r="A8" s="4">
        <v>6</v>
      </c>
      <c r="B8" s="2" t="s">
        <v>552</v>
      </c>
      <c r="C8" s="6">
        <v>0.32291666666666669</v>
      </c>
      <c r="D8" s="6">
        <v>0.74652777777777779</v>
      </c>
      <c r="E8" s="22" t="s">
        <v>551</v>
      </c>
      <c r="F8" s="4">
        <v>16.2</v>
      </c>
      <c r="G8" s="4" t="s">
        <v>8</v>
      </c>
      <c r="H8" s="74">
        <v>126.5</v>
      </c>
      <c r="I8" s="74">
        <v>379.5</v>
      </c>
      <c r="K8" t="str">
        <f t="shared" si="0"/>
        <v>Route 1 - Stop 6 - Scholar Green - Congleton Road North/Portland Drive</v>
      </c>
    </row>
    <row r="9" spans="1:11" ht="30" x14ac:dyDescent="0.25">
      <c r="A9" s="4">
        <v>7</v>
      </c>
      <c r="B9" s="10" t="s">
        <v>47</v>
      </c>
      <c r="C9" s="6">
        <v>0.32361111111111113</v>
      </c>
      <c r="D9" s="6">
        <v>0.74513888888888891</v>
      </c>
      <c r="E9" s="22" t="s">
        <v>48</v>
      </c>
      <c r="F9" s="4">
        <v>15.5</v>
      </c>
      <c r="G9" s="4" t="s">
        <v>8</v>
      </c>
      <c r="H9" s="74">
        <v>126.5</v>
      </c>
      <c r="I9" s="74">
        <v>379.5</v>
      </c>
      <c r="K9" t="str">
        <f t="shared" si="0"/>
        <v>Route 1 - Stop 7 - Scholar Green - Congleton Road North - Red Bull Cross Roads - Bus Stops Congleton side</v>
      </c>
    </row>
    <row r="10" spans="1:11" x14ac:dyDescent="0.25">
      <c r="A10" s="4">
        <v>8</v>
      </c>
      <c r="B10" s="2" t="s">
        <v>49</v>
      </c>
      <c r="C10" s="6">
        <v>0.32430555555555557</v>
      </c>
      <c r="D10" s="6">
        <v>0.74444444444444446</v>
      </c>
      <c r="E10" s="23" t="s">
        <v>50</v>
      </c>
      <c r="F10" s="4">
        <v>12.6</v>
      </c>
      <c r="G10" s="4" t="s">
        <v>8</v>
      </c>
      <c r="H10" s="74">
        <v>126.5</v>
      </c>
      <c r="I10" s="74">
        <v>379.5</v>
      </c>
      <c r="K10" t="str">
        <f t="shared" si="0"/>
        <v>Route 1 - Stop 8 - Church Lawton - Liverpool Road West (By No 37)</v>
      </c>
    </row>
    <row r="11" spans="1:11" x14ac:dyDescent="0.25">
      <c r="A11" s="4">
        <v>9</v>
      </c>
      <c r="B11" s="2" t="s">
        <v>51</v>
      </c>
      <c r="C11" s="6">
        <v>0.3263888888888889</v>
      </c>
      <c r="D11" s="6">
        <v>0.74305555555555547</v>
      </c>
      <c r="E11" s="23" t="s">
        <v>52</v>
      </c>
      <c r="F11" s="4">
        <v>13.2</v>
      </c>
      <c r="G11" s="4" t="s">
        <v>8</v>
      </c>
      <c r="H11" s="74">
        <v>126.5</v>
      </c>
      <c r="I11" s="74">
        <v>379.5</v>
      </c>
      <c r="K11" t="str">
        <f t="shared" si="0"/>
        <v>Route 1 - Stop 9 - Rode Heath - A533 - Sandbach Road - Broughton Arms</v>
      </c>
    </row>
    <row r="12" spans="1:11" x14ac:dyDescent="0.25">
      <c r="A12" s="4">
        <v>10</v>
      </c>
      <c r="B12" s="2" t="s">
        <v>53</v>
      </c>
      <c r="C12" s="6">
        <v>0.32777777777777778</v>
      </c>
      <c r="D12" s="6">
        <v>0.73749999999999993</v>
      </c>
      <c r="E12" s="23" t="s">
        <v>54</v>
      </c>
      <c r="F12" s="4">
        <v>13.1</v>
      </c>
      <c r="G12" s="4" t="s">
        <v>8</v>
      </c>
      <c r="H12" s="74">
        <v>126.5</v>
      </c>
      <c r="I12" s="74">
        <v>379.5</v>
      </c>
      <c r="K12" t="str">
        <f t="shared" si="0"/>
        <v>Route 1 - Stop 10 - Lawton Heath - Sandbach Road - Horseshoe Inn</v>
      </c>
    </row>
    <row r="13" spans="1:11" x14ac:dyDescent="0.25">
      <c r="A13" s="4">
        <v>11</v>
      </c>
      <c r="B13" s="2" t="s">
        <v>55</v>
      </c>
      <c r="C13" s="6">
        <v>0.33680555555555558</v>
      </c>
      <c r="D13" s="6">
        <v>0.73402777777777783</v>
      </c>
      <c r="E13" s="22" t="s">
        <v>56</v>
      </c>
      <c r="F13" s="4">
        <v>11.4</v>
      </c>
      <c r="G13" s="4" t="s">
        <v>8</v>
      </c>
      <c r="H13" s="74">
        <v>126.5</v>
      </c>
      <c r="I13" s="74">
        <v>379.5</v>
      </c>
      <c r="K13" t="str">
        <f t="shared" si="0"/>
        <v>Route 1 - Stop 11 - Alsager - Sandbach Road North/Pikemere Road</v>
      </c>
    </row>
    <row r="14" spans="1:11" x14ac:dyDescent="0.25">
      <c r="A14" s="4">
        <v>12</v>
      </c>
      <c r="B14" s="2" t="s">
        <v>57</v>
      </c>
      <c r="C14" s="6">
        <v>0.34027777777777773</v>
      </c>
      <c r="D14" s="6">
        <v>0.73263888888888884</v>
      </c>
      <c r="E14" s="23" t="s">
        <v>58</v>
      </c>
      <c r="F14" s="4">
        <v>11.5</v>
      </c>
      <c r="G14" s="4" t="s">
        <v>8</v>
      </c>
      <c r="H14" s="74">
        <v>126.5</v>
      </c>
      <c r="I14" s="74">
        <v>379.5</v>
      </c>
      <c r="K14" t="str">
        <f t="shared" si="0"/>
        <v>Route 1 - Stop 12 - Alsager - Crewe Road/The Avenue</v>
      </c>
    </row>
    <row r="15" spans="1:11" x14ac:dyDescent="0.25">
      <c r="A15" s="4">
        <v>13</v>
      </c>
      <c r="B15" s="2" t="s">
        <v>59</v>
      </c>
      <c r="C15" s="6">
        <v>0.34375</v>
      </c>
      <c r="D15" s="6">
        <v>0.72916666666666663</v>
      </c>
      <c r="E15" s="22" t="s">
        <v>60</v>
      </c>
      <c r="F15" s="4">
        <v>10.5</v>
      </c>
      <c r="G15" s="4" t="s">
        <v>8</v>
      </c>
      <c r="H15" s="74">
        <v>126.5</v>
      </c>
      <c r="I15" s="74">
        <v>379.5</v>
      </c>
      <c r="K15" t="str">
        <f t="shared" si="0"/>
        <v>Route 1 - Stop 13 - Alsager - Crewe Road/Close Lane</v>
      </c>
    </row>
    <row r="16" spans="1:11" x14ac:dyDescent="0.25">
      <c r="A16" s="5">
        <v>14</v>
      </c>
      <c r="B16" s="3" t="s">
        <v>61</v>
      </c>
      <c r="C16" s="7">
        <v>0.3611111111111111</v>
      </c>
      <c r="D16" s="7">
        <v>0.70833333333333337</v>
      </c>
      <c r="E16" s="4"/>
      <c r="F16" s="4"/>
      <c r="G16" s="4"/>
      <c r="H16" s="75"/>
      <c r="I16" s="77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22"/>
  <sheetViews>
    <sheetView workbookViewId="0">
      <selection activeCell="B9" sqref="B9"/>
    </sheetView>
  </sheetViews>
  <sheetFormatPr defaultRowHeight="15" x14ac:dyDescent="0.25"/>
  <cols>
    <col min="1" max="1" width="12.42578125" style="1" customWidth="1"/>
    <col min="2" max="2" width="59.42578125" customWidth="1"/>
    <col min="3" max="3" width="10.5703125" style="1" customWidth="1"/>
    <col min="4" max="4" width="10.140625" style="1" customWidth="1"/>
    <col min="5" max="5" width="10.7109375" customWidth="1"/>
    <col min="6" max="6" width="19.7109375" customWidth="1"/>
    <col min="7" max="7" width="10.85546875" customWidth="1"/>
    <col min="8" max="8" width="16.7109375" customWidth="1"/>
    <col min="9" max="9" width="15" customWidth="1"/>
    <col min="11" max="11" width="55.140625" bestFit="1" customWidth="1"/>
  </cols>
  <sheetData>
    <row r="1" spans="1:11" ht="18.75" x14ac:dyDescent="0.3">
      <c r="A1" s="87" t="s">
        <v>347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25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x14ac:dyDescent="0.25">
      <c r="A3" s="4">
        <v>1</v>
      </c>
      <c r="B3" s="2" t="s">
        <v>472</v>
      </c>
      <c r="C3" s="6">
        <v>0.2951388888888889</v>
      </c>
      <c r="D3" s="6">
        <v>0.77083333333333337</v>
      </c>
      <c r="E3" s="23" t="s">
        <v>348</v>
      </c>
      <c r="F3" s="4">
        <v>33.700000000000003</v>
      </c>
      <c r="G3" s="4" t="s">
        <v>12</v>
      </c>
      <c r="H3" s="74">
        <v>181.5</v>
      </c>
      <c r="I3" s="74">
        <v>544.5</v>
      </c>
      <c r="K3" s="50" t="str">
        <f>_xlfn.CONCAT("Route 19 -", " Stop", " ",A3, " - ",B3)</f>
        <v>Route 19 - Stop 1 - Mold - Hallfields  - Bus Station - Stand 4</v>
      </c>
    </row>
    <row r="4" spans="1:11" x14ac:dyDescent="0.25">
      <c r="A4" s="4">
        <v>2</v>
      </c>
      <c r="B4" s="2" t="s">
        <v>349</v>
      </c>
      <c r="C4" s="6">
        <v>0.30902777777777779</v>
      </c>
      <c r="D4" s="6">
        <v>0.76041666666666663</v>
      </c>
      <c r="E4" s="23" t="s">
        <v>350</v>
      </c>
      <c r="F4" s="4">
        <v>25.7</v>
      </c>
      <c r="G4" s="4" t="s">
        <v>10</v>
      </c>
      <c r="H4" s="74">
        <v>154</v>
      </c>
      <c r="I4" s="74">
        <v>462</v>
      </c>
      <c r="K4" s="50" t="str">
        <f t="shared" ref="K4:K14" si="0">_xlfn.CONCAT("Route 19 -", " Stop", " ",A4, " - ",B4)</f>
        <v>Route 19 - Stop 2 - Broughton - Chester Road - British Aerospace/Station House Vets</v>
      </c>
    </row>
    <row r="5" spans="1:11" x14ac:dyDescent="0.25">
      <c r="A5" s="4">
        <v>3</v>
      </c>
      <c r="B5" s="2" t="s">
        <v>351</v>
      </c>
      <c r="C5" s="6">
        <v>0.3125</v>
      </c>
      <c r="D5" s="6">
        <v>0.75694444444444453</v>
      </c>
      <c r="E5" s="23" t="s">
        <v>352</v>
      </c>
      <c r="F5" s="4">
        <v>25</v>
      </c>
      <c r="G5" s="4" t="s">
        <v>10</v>
      </c>
      <c r="H5" s="74">
        <v>154</v>
      </c>
      <c r="I5" s="74">
        <v>462</v>
      </c>
      <c r="K5" s="50" t="str">
        <f t="shared" si="0"/>
        <v xml:space="preserve">Route 19 - Stop 3 - Saltney -  Chester Street/St Marks Road </v>
      </c>
    </row>
    <row r="6" spans="1:11" x14ac:dyDescent="0.25">
      <c r="A6" s="4">
        <v>4</v>
      </c>
      <c r="B6" s="2" t="s">
        <v>353</v>
      </c>
      <c r="C6" s="6">
        <v>0.31597222222222221</v>
      </c>
      <c r="D6" s="6">
        <v>0.75347222222222221</v>
      </c>
      <c r="E6" s="23" t="s">
        <v>473</v>
      </c>
      <c r="F6" s="4">
        <v>24.5</v>
      </c>
      <c r="G6" s="4" t="s">
        <v>10</v>
      </c>
      <c r="H6" s="74">
        <v>154</v>
      </c>
      <c r="I6" s="74">
        <v>462</v>
      </c>
      <c r="K6" s="50" t="str">
        <f t="shared" si="0"/>
        <v>Route 19 - Stop 4 - Hough Green - A5104 - Hough Green before Overleigh Roundabout</v>
      </c>
    </row>
    <row r="7" spans="1:11" x14ac:dyDescent="0.25">
      <c r="A7" s="4">
        <v>5</v>
      </c>
      <c r="B7" s="2" t="s">
        <v>354</v>
      </c>
      <c r="C7" s="6">
        <v>0.31944444444444448</v>
      </c>
      <c r="D7" s="6">
        <v>0.75138888888888899</v>
      </c>
      <c r="E7" s="23" t="s">
        <v>355</v>
      </c>
      <c r="F7" s="4">
        <v>20.100000000000001</v>
      </c>
      <c r="G7" s="4" t="s">
        <v>8</v>
      </c>
      <c r="H7" s="74">
        <v>126.5</v>
      </c>
      <c r="I7" s="74">
        <v>379.5</v>
      </c>
      <c r="K7" s="50" t="str">
        <f t="shared" si="0"/>
        <v>Route 19 - Stop 5 - Chester - Delamere Street  - Bus Stops outside Funeral Directors</v>
      </c>
    </row>
    <row r="8" spans="1:11" x14ac:dyDescent="0.25">
      <c r="A8" s="4">
        <v>6</v>
      </c>
      <c r="B8" s="2" t="s">
        <v>356</v>
      </c>
      <c r="C8" s="6">
        <v>0.32291666666666669</v>
      </c>
      <c r="D8" s="6">
        <v>0.74791666666666667</v>
      </c>
      <c r="E8" s="23" t="s">
        <v>357</v>
      </c>
      <c r="F8" s="4">
        <v>19.8</v>
      </c>
      <c r="G8" s="4" t="s">
        <v>8</v>
      </c>
      <c r="H8" s="74">
        <v>126.5</v>
      </c>
      <c r="I8" s="74">
        <v>379.5</v>
      </c>
      <c r="K8" s="50" t="str">
        <f t="shared" si="0"/>
        <v>Route 19 - Stop 6 - Chester - Foregate Street - Argos</v>
      </c>
    </row>
    <row r="9" spans="1:11" x14ac:dyDescent="0.25">
      <c r="A9" s="4">
        <v>7</v>
      </c>
      <c r="B9" s="2" t="s">
        <v>358</v>
      </c>
      <c r="C9" s="6">
        <v>0.32500000000000001</v>
      </c>
      <c r="D9" s="6">
        <v>0.74583333333333324</v>
      </c>
      <c r="E9" s="23" t="s">
        <v>359</v>
      </c>
      <c r="F9" s="4">
        <v>19.3</v>
      </c>
      <c r="G9" s="4" t="s">
        <v>8</v>
      </c>
      <c r="H9" s="74">
        <v>126.5</v>
      </c>
      <c r="I9" s="74">
        <v>379.5</v>
      </c>
      <c r="K9" s="50" t="str">
        <f t="shared" si="0"/>
        <v xml:space="preserve">Route 19 - Stop 7 - Boughton - A51 - Bus Stops outside and opposite the Bike Factory </v>
      </c>
    </row>
    <row r="10" spans="1:11" x14ac:dyDescent="0.25">
      <c r="A10" s="4">
        <v>8</v>
      </c>
      <c r="B10" s="2" t="s">
        <v>360</v>
      </c>
      <c r="C10" s="6">
        <v>0.32777777777777778</v>
      </c>
      <c r="D10" s="6">
        <v>0.74305555555555547</v>
      </c>
      <c r="E10" s="23" t="s">
        <v>361</v>
      </c>
      <c r="F10" s="4">
        <v>18.399999999999999</v>
      </c>
      <c r="G10" s="4" t="s">
        <v>8</v>
      </c>
      <c r="H10" s="74">
        <v>126.5</v>
      </c>
      <c r="I10" s="74">
        <v>379.5</v>
      </c>
      <c r="K10" s="50" t="str">
        <f t="shared" si="0"/>
        <v>Route 19 - Stop 8 - Vicars Cross - A51 - Vicars Cross Road/Green Lane - Shell Garage</v>
      </c>
    </row>
    <row r="11" spans="1:11" x14ac:dyDescent="0.25">
      <c r="A11" s="4">
        <v>9</v>
      </c>
      <c r="B11" s="2" t="s">
        <v>362</v>
      </c>
      <c r="C11" s="6">
        <v>0.33194444444444443</v>
      </c>
      <c r="D11" s="6">
        <v>0.73888888888888893</v>
      </c>
      <c r="E11" s="23" t="s">
        <v>363</v>
      </c>
      <c r="F11" s="4">
        <v>18.399999999999999</v>
      </c>
      <c r="G11" s="4" t="s">
        <v>8</v>
      </c>
      <c r="H11" s="74">
        <v>126.5</v>
      </c>
      <c r="I11" s="74">
        <v>379.5</v>
      </c>
      <c r="K11" s="50" t="str">
        <f t="shared" si="0"/>
        <v>Route 19 - Stop 9 - Christleton - A41 - Whitchurch Road - Old Trooper Inn</v>
      </c>
    </row>
    <row r="12" spans="1:11" x14ac:dyDescent="0.25">
      <c r="A12" s="4">
        <v>10</v>
      </c>
      <c r="B12" s="2" t="s">
        <v>364</v>
      </c>
      <c r="C12" s="6">
        <v>0.33402777777777781</v>
      </c>
      <c r="D12" s="6">
        <v>0.7368055555555556</v>
      </c>
      <c r="E12" s="23" t="s">
        <v>474</v>
      </c>
      <c r="F12" s="4">
        <v>17</v>
      </c>
      <c r="G12" s="4" t="s">
        <v>8</v>
      </c>
      <c r="H12" s="74">
        <v>126.5</v>
      </c>
      <c r="I12" s="74">
        <v>379.5</v>
      </c>
      <c r="K12" s="50" t="str">
        <f t="shared" si="0"/>
        <v>Route 19 - Stop 10 - Waverton - A41 - Whitchurch  Road/Eggbridge Lane</v>
      </c>
    </row>
    <row r="13" spans="1:11" x14ac:dyDescent="0.25">
      <c r="A13" s="4">
        <v>11</v>
      </c>
      <c r="B13" s="2" t="s">
        <v>365</v>
      </c>
      <c r="C13" s="6">
        <v>0.33680555555555558</v>
      </c>
      <c r="D13" s="6">
        <v>0.73402777777777783</v>
      </c>
      <c r="E13" s="23" t="s">
        <v>366</v>
      </c>
      <c r="F13" s="4">
        <v>16.3</v>
      </c>
      <c r="G13" s="4" t="s">
        <v>8</v>
      </c>
      <c r="H13" s="74">
        <v>126.5</v>
      </c>
      <c r="I13" s="74">
        <v>379.5</v>
      </c>
      <c r="K13" s="50" t="str">
        <f t="shared" si="0"/>
        <v>Route 19 - Stop 11 - Tattenhall - Chester Road  - A41 end - Near to Fernlea Cottage B&amp;B</v>
      </c>
    </row>
    <row r="14" spans="1:11" x14ac:dyDescent="0.25">
      <c r="A14" s="4">
        <v>12</v>
      </c>
      <c r="B14" s="2" t="s">
        <v>367</v>
      </c>
      <c r="C14" s="6">
        <v>0.34027777777777773</v>
      </c>
      <c r="D14" s="6">
        <v>0.73055555555555562</v>
      </c>
      <c r="E14" s="23" t="s">
        <v>368</v>
      </c>
      <c r="F14" s="4">
        <v>14.8</v>
      </c>
      <c r="G14" s="4" t="s">
        <v>8</v>
      </c>
      <c r="H14" s="74">
        <v>126.5</v>
      </c>
      <c r="I14" s="74">
        <v>379.5</v>
      </c>
      <c r="K14" s="50" t="str">
        <f t="shared" si="0"/>
        <v>Route 19 - Stop 12 - Tattenhall - Burwardsley Road - Post Office</v>
      </c>
    </row>
    <row r="15" spans="1:11" x14ac:dyDescent="0.25">
      <c r="A15" s="5">
        <v>13</v>
      </c>
      <c r="B15" s="3" t="s">
        <v>61</v>
      </c>
      <c r="C15" s="7">
        <v>0.36458333333333331</v>
      </c>
      <c r="D15" s="7">
        <v>0.69791666666666663</v>
      </c>
      <c r="E15" s="4"/>
      <c r="F15" s="2"/>
      <c r="G15" s="2"/>
      <c r="H15" s="58"/>
      <c r="I15" s="58"/>
    </row>
    <row r="22" spans="2:4" x14ac:dyDescent="0.25">
      <c r="B22" s="1"/>
      <c r="D22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9"/>
  <sheetViews>
    <sheetView zoomScaleNormal="100" workbookViewId="0">
      <selection activeCell="G32" sqref="G32"/>
    </sheetView>
  </sheetViews>
  <sheetFormatPr defaultRowHeight="15" x14ac:dyDescent="0.25"/>
  <cols>
    <col min="1" max="1" width="14.5703125" style="1" customWidth="1"/>
    <col min="2" max="2" width="66.28515625" customWidth="1"/>
    <col min="3" max="3" width="10.7109375" style="1" customWidth="1"/>
    <col min="4" max="4" width="10.28515625" style="1" customWidth="1"/>
    <col min="5" max="5" width="12" customWidth="1"/>
    <col min="6" max="6" width="20.7109375" customWidth="1"/>
    <col min="7" max="7" width="11.140625" customWidth="1"/>
    <col min="8" max="8" width="14.5703125" customWidth="1"/>
    <col min="9" max="9" width="14.28515625" customWidth="1"/>
    <col min="11" max="11" width="76" bestFit="1" customWidth="1"/>
  </cols>
  <sheetData>
    <row r="1" spans="1:11" ht="18.75" x14ac:dyDescent="0.3">
      <c r="A1" s="87" t="s">
        <v>369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25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ht="15" customHeight="1" x14ac:dyDescent="0.25">
      <c r="A3" s="13">
        <v>1</v>
      </c>
      <c r="B3" s="17" t="s">
        <v>370</v>
      </c>
      <c r="C3" s="11">
        <v>0.30555555555555552</v>
      </c>
      <c r="D3" s="11">
        <v>0.76736111111111116</v>
      </c>
      <c r="E3" s="23" t="s">
        <v>371</v>
      </c>
      <c r="F3" s="4">
        <v>24.9</v>
      </c>
      <c r="G3" s="4" t="s">
        <v>10</v>
      </c>
      <c r="H3" s="74">
        <v>154</v>
      </c>
      <c r="I3" s="74">
        <v>462</v>
      </c>
      <c r="K3" s="50" t="str">
        <f>_xlfn.CONCAT("Route 20 -", " Stop", " ",A3, " - ",B3)</f>
        <v xml:space="preserve">Route 20 - Stop 1 - Blythe Bridge - Uttoxetter Road - William Amory Primary School </v>
      </c>
    </row>
    <row r="4" spans="1:11" x14ac:dyDescent="0.25">
      <c r="A4" s="4">
        <v>2</v>
      </c>
      <c r="B4" s="2" t="s">
        <v>372</v>
      </c>
      <c r="C4" s="6">
        <v>0.3125</v>
      </c>
      <c r="D4" s="6">
        <v>0.76041666666666663</v>
      </c>
      <c r="E4" s="23" t="s">
        <v>373</v>
      </c>
      <c r="F4" s="4">
        <v>22.9</v>
      </c>
      <c r="G4" s="4" t="s">
        <v>10</v>
      </c>
      <c r="H4" s="74">
        <v>154</v>
      </c>
      <c r="I4" s="74">
        <v>462</v>
      </c>
      <c r="K4" s="50" t="str">
        <f t="shared" ref="K4:K8" si="0">_xlfn.CONCAT("Route 20 -", " Stop", " ",A4, " - ",B4)</f>
        <v>Route 20 - Stop 2 - Meir - Uttoxeter Road - Outside KFC</v>
      </c>
    </row>
    <row r="5" spans="1:11" x14ac:dyDescent="0.25">
      <c r="A5" s="4">
        <v>3</v>
      </c>
      <c r="B5" s="2" t="s">
        <v>475</v>
      </c>
      <c r="C5" s="6">
        <v>0.31944444444444448</v>
      </c>
      <c r="D5" s="6">
        <v>0.75347222222222221</v>
      </c>
      <c r="E5" s="23" t="s">
        <v>374</v>
      </c>
      <c r="F5" s="4">
        <v>21.7</v>
      </c>
      <c r="G5" s="4" t="s">
        <v>10</v>
      </c>
      <c r="H5" s="74">
        <v>154</v>
      </c>
      <c r="I5" s="74">
        <v>462</v>
      </c>
      <c r="K5" s="50" t="str">
        <f t="shared" si="0"/>
        <v>Route 20 - Stop 3 - Longton - The Strand - Donna Louise Shop</v>
      </c>
    </row>
    <row r="6" spans="1:11" x14ac:dyDescent="0.25">
      <c r="A6" s="13">
        <v>4</v>
      </c>
      <c r="B6" s="14" t="s">
        <v>479</v>
      </c>
      <c r="C6" s="11">
        <v>0.32291666666666669</v>
      </c>
      <c r="D6" s="11">
        <v>0.75</v>
      </c>
      <c r="E6" s="13" t="s">
        <v>375</v>
      </c>
      <c r="F6" s="13">
        <v>21.8</v>
      </c>
      <c r="G6" s="4" t="s">
        <v>10</v>
      </c>
      <c r="H6" s="74">
        <v>154</v>
      </c>
      <c r="I6" s="74">
        <v>462</v>
      </c>
      <c r="K6" s="50" t="str">
        <f t="shared" si="0"/>
        <v>Route 20 - Stop 4 - Blurton - A5035 - Trentham Road - The Gables Pub</v>
      </c>
    </row>
    <row r="7" spans="1:11" x14ac:dyDescent="0.25">
      <c r="A7" s="13">
        <v>5</v>
      </c>
      <c r="B7" s="14" t="s">
        <v>477</v>
      </c>
      <c r="C7" s="11">
        <v>0.32430555555555557</v>
      </c>
      <c r="D7" s="11">
        <v>0.74861111111111101</v>
      </c>
      <c r="E7" s="13" t="s">
        <v>476</v>
      </c>
      <c r="F7" s="13">
        <v>21.8</v>
      </c>
      <c r="G7" s="4" t="s">
        <v>10</v>
      </c>
      <c r="H7" s="74">
        <v>154</v>
      </c>
      <c r="I7" s="74">
        <v>462</v>
      </c>
      <c r="K7" s="50" t="str">
        <f t="shared" si="0"/>
        <v>Route 20 - Stop 5 - Hem Heath -  A5035 -Trentham Road/Crowcrofts Road</v>
      </c>
    </row>
    <row r="8" spans="1:11" x14ac:dyDescent="0.25">
      <c r="A8" s="13">
        <v>6</v>
      </c>
      <c r="B8" s="14" t="s">
        <v>478</v>
      </c>
      <c r="C8" s="11">
        <v>0.32777777777777778</v>
      </c>
      <c r="D8" s="11">
        <v>0.74236111111111114</v>
      </c>
      <c r="E8" s="13" t="s">
        <v>376</v>
      </c>
      <c r="F8" s="13">
        <v>21.1</v>
      </c>
      <c r="G8" s="4" t="s">
        <v>10</v>
      </c>
      <c r="H8" s="74">
        <v>154</v>
      </c>
      <c r="I8" s="74">
        <v>462</v>
      </c>
      <c r="K8" s="50" t="str">
        <f t="shared" si="0"/>
        <v>Route 20 - Stop 6 - Trentham -A34 - Stone Road - The Poachers Cottage</v>
      </c>
    </row>
    <row r="9" spans="1:11" x14ac:dyDescent="0.25">
      <c r="A9" s="5">
        <v>7</v>
      </c>
      <c r="B9" s="3" t="s">
        <v>61</v>
      </c>
      <c r="C9" s="7">
        <v>0.3576388888888889</v>
      </c>
      <c r="D9" s="7">
        <v>0.70833333333333337</v>
      </c>
      <c r="E9" s="4"/>
      <c r="F9" s="4"/>
      <c r="G9" s="2"/>
      <c r="H9" s="58"/>
      <c r="I9" s="58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2"/>
  <sheetViews>
    <sheetView workbookViewId="0">
      <selection activeCell="B3" sqref="B3:I3"/>
    </sheetView>
  </sheetViews>
  <sheetFormatPr defaultRowHeight="15" x14ac:dyDescent="0.25"/>
  <cols>
    <col min="1" max="1" width="13" style="1" customWidth="1"/>
    <col min="2" max="2" width="57.7109375" customWidth="1"/>
    <col min="3" max="3" width="11" style="1" customWidth="1"/>
    <col min="4" max="4" width="10.28515625" style="1" customWidth="1"/>
    <col min="5" max="5" width="11" customWidth="1"/>
    <col min="6" max="6" width="19" customWidth="1"/>
    <col min="7" max="7" width="11.5703125" customWidth="1"/>
    <col min="8" max="8" width="14" customWidth="1"/>
    <col min="9" max="9" width="15" customWidth="1"/>
    <col min="11" max="11" width="52.28515625" bestFit="1" customWidth="1"/>
  </cols>
  <sheetData>
    <row r="1" spans="1:11" ht="18.75" x14ac:dyDescent="0.3">
      <c r="A1" s="87" t="s">
        <v>544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25" t="s">
        <v>31</v>
      </c>
      <c r="F2" s="8" t="s">
        <v>63</v>
      </c>
      <c r="G2" s="8" t="s">
        <v>33</v>
      </c>
      <c r="H2" s="61" t="s">
        <v>34</v>
      </c>
      <c r="I2" s="61" t="s">
        <v>35</v>
      </c>
      <c r="K2" s="8" t="s">
        <v>36</v>
      </c>
    </row>
    <row r="3" spans="1:11" x14ac:dyDescent="0.25">
      <c r="A3" s="4">
        <v>1</v>
      </c>
      <c r="B3" s="14" t="s">
        <v>555</v>
      </c>
      <c r="C3" s="11">
        <v>0.31944444444444448</v>
      </c>
      <c r="D3" s="11">
        <v>0.41875000000000001</v>
      </c>
      <c r="E3" s="13" t="s">
        <v>556</v>
      </c>
      <c r="F3" s="13">
        <v>10.3</v>
      </c>
      <c r="G3" s="62" t="s">
        <v>6</v>
      </c>
      <c r="H3" s="95">
        <v>99</v>
      </c>
      <c r="I3" s="96">
        <v>297</v>
      </c>
      <c r="K3" s="53" t="s">
        <v>557</v>
      </c>
    </row>
    <row r="4" spans="1:11" x14ac:dyDescent="0.25">
      <c r="A4" s="4">
        <v>2</v>
      </c>
      <c r="B4" s="2" t="s">
        <v>377</v>
      </c>
      <c r="C4" s="6">
        <v>0.3263888888888889</v>
      </c>
      <c r="D4" s="6">
        <v>0.74861111111111101</v>
      </c>
      <c r="E4" s="23" t="s">
        <v>378</v>
      </c>
      <c r="F4" s="4">
        <v>10</v>
      </c>
      <c r="G4" s="60" t="s">
        <v>6</v>
      </c>
      <c r="H4" s="74">
        <v>99</v>
      </c>
      <c r="I4" s="74">
        <v>297</v>
      </c>
      <c r="K4" s="50" t="str">
        <f t="shared" ref="K4:K11" si="0">_xlfn.CONCAT("Route 21 -", " Stop", " ",A3, " - ",B4)</f>
        <v>Route 21 - Stop 1 - Middlewich - Bull Ring - Tesco Express</v>
      </c>
    </row>
    <row r="5" spans="1:11" x14ac:dyDescent="0.25">
      <c r="A5" s="4">
        <v>3</v>
      </c>
      <c r="B5" s="2" t="s">
        <v>379</v>
      </c>
      <c r="C5" s="6">
        <v>0.3298611111111111</v>
      </c>
      <c r="D5" s="6">
        <v>0.74305555555555547</v>
      </c>
      <c r="E5" s="23" t="s">
        <v>380</v>
      </c>
      <c r="F5" s="4">
        <v>10</v>
      </c>
      <c r="G5" s="60" t="s">
        <v>6</v>
      </c>
      <c r="H5" s="74">
        <v>99</v>
      </c>
      <c r="I5" s="74">
        <v>297</v>
      </c>
      <c r="K5" s="50" t="str">
        <f t="shared" si="0"/>
        <v>Route 21 - Stop 2 - Winsford - A54 - Middlewich Road/Road One</v>
      </c>
    </row>
    <row r="6" spans="1:11" x14ac:dyDescent="0.25">
      <c r="A6" s="4">
        <v>4</v>
      </c>
      <c r="B6" s="2" t="s">
        <v>481</v>
      </c>
      <c r="C6" s="6">
        <v>0.33333333333333331</v>
      </c>
      <c r="D6" s="6">
        <v>0.7416666666666667</v>
      </c>
      <c r="E6" s="23" t="s">
        <v>480</v>
      </c>
      <c r="F6" s="4">
        <v>9.4</v>
      </c>
      <c r="G6" s="60" t="s">
        <v>6</v>
      </c>
      <c r="H6" s="74">
        <v>99</v>
      </c>
      <c r="I6" s="74">
        <v>297</v>
      </c>
      <c r="K6" s="50" t="str">
        <f t="shared" si="0"/>
        <v>Route 21 - Stop 3 - Winsford - A54 - High Street - Town Bridge bus stop</v>
      </c>
    </row>
    <row r="7" spans="1:11" x14ac:dyDescent="0.25">
      <c r="A7" s="4">
        <v>5</v>
      </c>
      <c r="B7" s="2" t="s">
        <v>381</v>
      </c>
      <c r="C7" s="6">
        <v>0.33680555555555558</v>
      </c>
      <c r="D7" s="6">
        <v>0.73958333333333337</v>
      </c>
      <c r="E7" s="23" t="s">
        <v>382</v>
      </c>
      <c r="F7" s="4">
        <v>9</v>
      </c>
      <c r="G7" s="60" t="s">
        <v>6</v>
      </c>
      <c r="H7" s="74">
        <v>99</v>
      </c>
      <c r="I7" s="74">
        <v>297</v>
      </c>
      <c r="K7" s="50" t="str">
        <f t="shared" si="0"/>
        <v>Route 21 - Stop 4 - Winsford - A54 - High Street - Winsford Library</v>
      </c>
    </row>
    <row r="8" spans="1:11" x14ac:dyDescent="0.25">
      <c r="A8" s="4">
        <v>6</v>
      </c>
      <c r="B8" s="2" t="s">
        <v>383</v>
      </c>
      <c r="C8" s="6">
        <v>0.33888888888888885</v>
      </c>
      <c r="D8" s="6">
        <v>0.73749999999999993</v>
      </c>
      <c r="E8" s="23" t="s">
        <v>384</v>
      </c>
      <c r="F8" s="4">
        <v>9</v>
      </c>
      <c r="G8" s="60" t="s">
        <v>6</v>
      </c>
      <c r="H8" s="74">
        <v>99</v>
      </c>
      <c r="I8" s="74">
        <v>297</v>
      </c>
      <c r="K8" s="50" t="str">
        <f t="shared" si="0"/>
        <v>Route 21 - Stop 5 - Winsford - Delamere Street/Westgate Avenue</v>
      </c>
    </row>
    <row r="9" spans="1:11" x14ac:dyDescent="0.25">
      <c r="A9" s="4">
        <v>7</v>
      </c>
      <c r="B9" s="2" t="s">
        <v>385</v>
      </c>
      <c r="C9" s="6">
        <v>0.34027777777777773</v>
      </c>
      <c r="D9" s="6">
        <v>0.73611111111111116</v>
      </c>
      <c r="E9" s="23" t="s">
        <v>386</v>
      </c>
      <c r="F9" s="4">
        <v>8.6</v>
      </c>
      <c r="G9" s="60" t="s">
        <v>6</v>
      </c>
      <c r="H9" s="74">
        <v>99</v>
      </c>
      <c r="I9" s="74">
        <v>297</v>
      </c>
      <c r="K9" s="50" t="str">
        <f t="shared" si="0"/>
        <v>Route 21 - Stop 6 - Winsford - Delamere Street - Shell Garage</v>
      </c>
    </row>
    <row r="10" spans="1:11" x14ac:dyDescent="0.25">
      <c r="A10" s="4">
        <v>8</v>
      </c>
      <c r="B10" s="2" t="s">
        <v>541</v>
      </c>
      <c r="C10" s="6">
        <v>0.34166666666666662</v>
      </c>
      <c r="D10" s="6">
        <v>0.73263888888888884</v>
      </c>
      <c r="E10" s="23" t="s">
        <v>387</v>
      </c>
      <c r="F10" s="4">
        <v>7.8</v>
      </c>
      <c r="G10" s="60" t="s">
        <v>6</v>
      </c>
      <c r="H10" s="74">
        <v>99</v>
      </c>
      <c r="I10" s="74">
        <v>297</v>
      </c>
      <c r="K10" s="50" t="str">
        <f t="shared" si="0"/>
        <v>Route 21 - Stop 7 - Winsford - Swanlow Lane - The Old Star Pub</v>
      </c>
    </row>
    <row r="11" spans="1:11" x14ac:dyDescent="0.25">
      <c r="A11" s="4">
        <v>9</v>
      </c>
      <c r="B11" s="2" t="s">
        <v>388</v>
      </c>
      <c r="C11" s="6">
        <v>0.34722222222222227</v>
      </c>
      <c r="D11" s="6">
        <v>0.72569444444444453</v>
      </c>
      <c r="E11" s="23" t="s">
        <v>389</v>
      </c>
      <c r="F11" s="4">
        <v>4.7</v>
      </c>
      <c r="G11" s="60" t="s">
        <v>4</v>
      </c>
      <c r="H11" s="74">
        <v>66</v>
      </c>
      <c r="I11" s="74">
        <v>198</v>
      </c>
      <c r="K11" s="50" t="str">
        <f t="shared" si="0"/>
        <v>Route 21 - Stop 8 - Church Minshull - Over Road - Bus Stops Winsford side of Church</v>
      </c>
    </row>
    <row r="12" spans="1:11" x14ac:dyDescent="0.25">
      <c r="A12" s="5">
        <v>10</v>
      </c>
      <c r="B12" s="3" t="s">
        <v>61</v>
      </c>
      <c r="C12" s="7">
        <v>0.36458333333333331</v>
      </c>
      <c r="D12" s="7">
        <v>0.70833333333333337</v>
      </c>
      <c r="E12" s="4"/>
      <c r="F12" s="2"/>
      <c r="G12" s="2"/>
      <c r="H12" s="58"/>
      <c r="I12" s="58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2"/>
  <sheetViews>
    <sheetView workbookViewId="0">
      <selection activeCell="I8" sqref="I8"/>
    </sheetView>
  </sheetViews>
  <sheetFormatPr defaultRowHeight="15" x14ac:dyDescent="0.25"/>
  <cols>
    <col min="1" max="1" width="12.140625" style="1" customWidth="1"/>
    <col min="2" max="2" width="60.140625" customWidth="1"/>
    <col min="3" max="3" width="10.85546875" style="1" customWidth="1"/>
    <col min="4" max="4" width="10" style="1" customWidth="1"/>
    <col min="5" max="5" width="12.42578125" customWidth="1"/>
    <col min="6" max="6" width="18.85546875" bestFit="1" customWidth="1"/>
    <col min="7" max="7" width="13.5703125" customWidth="1"/>
    <col min="8" max="8" width="14.140625" customWidth="1"/>
    <col min="9" max="9" width="13.7109375" customWidth="1"/>
    <col min="11" max="11" width="68.28515625" bestFit="1" customWidth="1"/>
  </cols>
  <sheetData>
    <row r="1" spans="1:9" ht="18.75" x14ac:dyDescent="0.3">
      <c r="A1" s="87" t="s">
        <v>414</v>
      </c>
      <c r="B1" s="87"/>
      <c r="C1" s="87"/>
      <c r="D1" s="87"/>
      <c r="E1" s="87"/>
      <c r="F1" s="87"/>
      <c r="G1" s="87"/>
      <c r="H1" s="87"/>
      <c r="I1" s="87"/>
    </row>
    <row r="2" spans="1:9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25" t="s">
        <v>31</v>
      </c>
      <c r="F2" s="8" t="s">
        <v>63</v>
      </c>
      <c r="G2" s="8" t="s">
        <v>33</v>
      </c>
      <c r="H2" s="8" t="s">
        <v>34</v>
      </c>
      <c r="I2" s="8" t="s">
        <v>35</v>
      </c>
    </row>
    <row r="3" spans="1:9" x14ac:dyDescent="0.25">
      <c r="A3" s="4">
        <v>1</v>
      </c>
      <c r="B3" s="2" t="s">
        <v>390</v>
      </c>
      <c r="C3" s="11">
        <v>0.28472222222222221</v>
      </c>
      <c r="D3" s="6">
        <v>0.77777777777777779</v>
      </c>
      <c r="E3" s="23" t="s">
        <v>391</v>
      </c>
      <c r="F3" s="4">
        <v>42</v>
      </c>
      <c r="G3" s="4" t="s">
        <v>14</v>
      </c>
      <c r="H3" s="74">
        <v>209</v>
      </c>
      <c r="I3" s="74">
        <v>627</v>
      </c>
    </row>
    <row r="4" spans="1:9" x14ac:dyDescent="0.25">
      <c r="A4" s="13">
        <v>2</v>
      </c>
      <c r="B4" s="14" t="s">
        <v>392</v>
      </c>
      <c r="C4" s="11">
        <v>0.29166666666666669</v>
      </c>
      <c r="D4" s="11">
        <v>0.77083333333333337</v>
      </c>
      <c r="E4" s="13" t="s">
        <v>542</v>
      </c>
      <c r="F4" s="13">
        <v>38.299999999999997</v>
      </c>
      <c r="G4" s="13" t="s">
        <v>12</v>
      </c>
      <c r="H4" s="74">
        <v>181.5</v>
      </c>
      <c r="I4" s="74">
        <v>544.5</v>
      </c>
    </row>
    <row r="5" spans="1:9" x14ac:dyDescent="0.25">
      <c r="A5" s="13">
        <v>3</v>
      </c>
      <c r="B5" s="14" t="s">
        <v>393</v>
      </c>
      <c r="C5" s="11">
        <v>0.30555555555555552</v>
      </c>
      <c r="D5" s="11">
        <v>0.75694444444444453</v>
      </c>
      <c r="E5" s="13" t="s">
        <v>394</v>
      </c>
      <c r="F5" s="13">
        <v>32.5</v>
      </c>
      <c r="G5" s="13" t="s">
        <v>12</v>
      </c>
      <c r="H5" s="74">
        <v>181.5</v>
      </c>
      <c r="I5" s="74">
        <v>544.5</v>
      </c>
    </row>
    <row r="6" spans="1:9" x14ac:dyDescent="0.25">
      <c r="A6" s="13">
        <v>4</v>
      </c>
      <c r="B6" s="14" t="s">
        <v>395</v>
      </c>
      <c r="C6" s="11">
        <v>0.31388888888888888</v>
      </c>
      <c r="D6" s="11">
        <v>0.74861111111111101</v>
      </c>
      <c r="E6" s="13" t="s">
        <v>396</v>
      </c>
      <c r="F6" s="13">
        <v>24.9</v>
      </c>
      <c r="G6" s="13" t="s">
        <v>10</v>
      </c>
      <c r="H6" s="74">
        <v>154</v>
      </c>
      <c r="I6" s="74">
        <v>462</v>
      </c>
    </row>
    <row r="7" spans="1:9" x14ac:dyDescent="0.25">
      <c r="A7" s="13">
        <v>5</v>
      </c>
      <c r="B7" s="14" t="s">
        <v>494</v>
      </c>
      <c r="C7" s="11">
        <v>0.32291666666666669</v>
      </c>
      <c r="D7" s="11">
        <v>0.73958333333333337</v>
      </c>
      <c r="E7" s="13" t="s">
        <v>495</v>
      </c>
      <c r="F7" s="13">
        <v>22.8</v>
      </c>
      <c r="G7" s="13" t="s">
        <v>10</v>
      </c>
      <c r="H7" s="74">
        <v>154</v>
      </c>
      <c r="I7" s="74">
        <v>462</v>
      </c>
    </row>
    <row r="8" spans="1:9" x14ac:dyDescent="0.25">
      <c r="A8" s="13">
        <v>6</v>
      </c>
      <c r="B8" s="14" t="s">
        <v>492</v>
      </c>
      <c r="C8" s="11">
        <v>0.33333333333333331</v>
      </c>
      <c r="D8" s="11">
        <v>0.72916666666666663</v>
      </c>
      <c r="E8" s="13" t="s">
        <v>493</v>
      </c>
      <c r="F8" s="13">
        <v>15.1</v>
      </c>
      <c r="G8" s="13" t="s">
        <v>8</v>
      </c>
      <c r="H8" s="74">
        <v>126.5</v>
      </c>
      <c r="I8" s="74">
        <v>379.5</v>
      </c>
    </row>
    <row r="9" spans="1:9" x14ac:dyDescent="0.25">
      <c r="A9" s="13">
        <v>7</v>
      </c>
      <c r="B9" s="14" t="s">
        <v>397</v>
      </c>
      <c r="C9" s="11">
        <v>0.34027777777777773</v>
      </c>
      <c r="D9" s="11">
        <v>0.72222222222222221</v>
      </c>
      <c r="E9" s="33" t="s">
        <v>398</v>
      </c>
      <c r="F9" s="13">
        <v>10.199999999999999</v>
      </c>
      <c r="G9" s="13" t="s">
        <v>6</v>
      </c>
      <c r="H9" s="74">
        <v>99</v>
      </c>
      <c r="I9" s="74">
        <v>297</v>
      </c>
    </row>
    <row r="10" spans="1:9" x14ac:dyDescent="0.25">
      <c r="A10" s="13">
        <v>8</v>
      </c>
      <c r="B10" s="14" t="s">
        <v>103</v>
      </c>
      <c r="C10" s="11">
        <v>0.34861111111111115</v>
      </c>
      <c r="D10" s="11">
        <v>0.71388888888888891</v>
      </c>
      <c r="E10" s="33" t="s">
        <v>543</v>
      </c>
      <c r="F10" s="13">
        <v>2.8</v>
      </c>
      <c r="G10" s="13" t="s">
        <v>4</v>
      </c>
      <c r="H10" s="74">
        <v>66</v>
      </c>
      <c r="I10" s="74">
        <v>198</v>
      </c>
    </row>
    <row r="11" spans="1:9" x14ac:dyDescent="0.25">
      <c r="A11" s="13">
        <v>9</v>
      </c>
      <c r="B11" s="14" t="s">
        <v>104</v>
      </c>
      <c r="C11" s="11">
        <v>0.3527777777777778</v>
      </c>
      <c r="D11" s="11">
        <v>0.70972222222222225</v>
      </c>
      <c r="E11" s="13" t="s">
        <v>105</v>
      </c>
      <c r="F11" s="13">
        <v>2</v>
      </c>
      <c r="G11" s="13" t="s">
        <v>4</v>
      </c>
      <c r="H11" s="74">
        <v>66</v>
      </c>
      <c r="I11" s="74">
        <v>198</v>
      </c>
    </row>
    <row r="12" spans="1:9" x14ac:dyDescent="0.25">
      <c r="A12" s="5">
        <v>10</v>
      </c>
      <c r="B12" s="3" t="s">
        <v>61</v>
      </c>
      <c r="C12" s="12">
        <v>0.36458333333333331</v>
      </c>
      <c r="D12" s="7">
        <v>0.69791666666666663</v>
      </c>
      <c r="E12" s="4"/>
      <c r="F12" s="4"/>
      <c r="G12" s="4"/>
      <c r="H12" s="66"/>
      <c r="I12" s="66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38"/>
  <sheetViews>
    <sheetView tabSelected="1" workbookViewId="0">
      <selection activeCell="H32" sqref="H32"/>
    </sheetView>
  </sheetViews>
  <sheetFormatPr defaultRowHeight="15" x14ac:dyDescent="0.25"/>
  <cols>
    <col min="1" max="1" width="12.5703125" style="1" customWidth="1"/>
    <col min="2" max="2" width="64.5703125" customWidth="1"/>
    <col min="3" max="3" width="10.85546875" style="1" customWidth="1"/>
    <col min="4" max="4" width="11" style="1" customWidth="1"/>
    <col min="5" max="5" width="11.7109375" customWidth="1"/>
    <col min="6" max="6" width="19.42578125" style="1" customWidth="1"/>
    <col min="7" max="7" width="11.5703125" customWidth="1"/>
    <col min="8" max="8" width="14.42578125" customWidth="1"/>
    <col min="9" max="9" width="13.5703125" customWidth="1"/>
    <col min="11" max="11" width="49.42578125" bestFit="1" customWidth="1"/>
  </cols>
  <sheetData>
    <row r="1" spans="1:11" s="18" customFormat="1" ht="18.75" x14ac:dyDescent="0.3">
      <c r="A1" s="94" t="s">
        <v>399</v>
      </c>
      <c r="B1" s="94"/>
      <c r="C1" s="94"/>
      <c r="D1" s="94"/>
      <c r="E1" s="94"/>
      <c r="F1" s="94"/>
      <c r="G1" s="94"/>
      <c r="H1" s="94"/>
      <c r="I1" s="94"/>
    </row>
    <row r="2" spans="1:11" s="18" customFormat="1" ht="15.75" x14ac:dyDescent="0.25">
      <c r="A2" s="19" t="s">
        <v>27</v>
      </c>
      <c r="B2" s="20" t="s">
        <v>28</v>
      </c>
      <c r="C2" s="19" t="s">
        <v>29</v>
      </c>
      <c r="D2" s="19" t="s">
        <v>30</v>
      </c>
      <c r="E2" s="27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s="18" customFormat="1" x14ac:dyDescent="0.25">
      <c r="A3" s="13">
        <v>1</v>
      </c>
      <c r="B3" s="14" t="s">
        <v>483</v>
      </c>
      <c r="C3" s="11">
        <v>0.29166666666666669</v>
      </c>
      <c r="D3" s="11">
        <v>0.76041666666666663</v>
      </c>
      <c r="E3" s="23" t="s">
        <v>482</v>
      </c>
      <c r="F3" s="4">
        <v>34.200000000000003</v>
      </c>
      <c r="G3" s="60" t="s">
        <v>12</v>
      </c>
      <c r="H3" s="74">
        <v>181.5</v>
      </c>
      <c r="I3" s="74">
        <v>544.5</v>
      </c>
      <c r="K3" s="50" t="str">
        <f>_xlfn.CONCAT("Route 23 -", " Stop", " ",A3, " - ",B3)</f>
        <v>Route 23 - Stop 1 - Oswestry - Shrewsbury Road - bus stop outside Morrisons</v>
      </c>
    </row>
    <row r="4" spans="1:11" s="18" customFormat="1" x14ac:dyDescent="0.25">
      <c r="A4" s="13">
        <v>2</v>
      </c>
      <c r="B4" s="14" t="s">
        <v>400</v>
      </c>
      <c r="C4" s="11">
        <v>0.2951388888888889</v>
      </c>
      <c r="D4" s="11">
        <v>0.75694444444444453</v>
      </c>
      <c r="E4" s="23" t="s">
        <v>401</v>
      </c>
      <c r="F4" s="4">
        <v>32.799999999999997</v>
      </c>
      <c r="G4" s="60" t="s">
        <v>12</v>
      </c>
      <c r="H4" s="74">
        <v>181.5</v>
      </c>
      <c r="I4" s="74">
        <v>544.5</v>
      </c>
      <c r="K4" s="50" t="str">
        <f t="shared" ref="K4:K10" si="0">_xlfn.CONCAT("Route 23 -", " Stop", " ",A4, " - ",B4)</f>
        <v>Route 23 - Stop 2 - Oswestry - Beatrice Street -  Bus Station</v>
      </c>
    </row>
    <row r="5" spans="1:11" s="18" customFormat="1" x14ac:dyDescent="0.25">
      <c r="A5" s="13">
        <v>3</v>
      </c>
      <c r="B5" s="14" t="s">
        <v>402</v>
      </c>
      <c r="C5" s="11">
        <v>0.30902777777777779</v>
      </c>
      <c r="D5" s="11">
        <v>0.74652777777777779</v>
      </c>
      <c r="E5" s="23" t="s">
        <v>403</v>
      </c>
      <c r="F5" s="4">
        <v>24.7</v>
      </c>
      <c r="G5" s="60" t="s">
        <v>10</v>
      </c>
      <c r="H5" s="74">
        <v>154</v>
      </c>
      <c r="I5" s="74">
        <v>462</v>
      </c>
      <c r="K5" s="50" t="str">
        <f t="shared" si="0"/>
        <v>Route 23 - Stop 3 - Ellesmere - Cross Street - Bus stop just before Willow Street roundabout</v>
      </c>
    </row>
    <row r="6" spans="1:11" s="18" customFormat="1" x14ac:dyDescent="0.25">
      <c r="A6" s="13">
        <v>4</v>
      </c>
      <c r="B6" s="14" t="s">
        <v>404</v>
      </c>
      <c r="C6" s="11">
        <v>0.31527777777777777</v>
      </c>
      <c r="D6" s="11">
        <v>0.73958333333333337</v>
      </c>
      <c r="E6" s="23" t="s">
        <v>405</v>
      </c>
      <c r="F6" s="4">
        <v>21.8</v>
      </c>
      <c r="G6" s="60" t="s">
        <v>10</v>
      </c>
      <c r="H6" s="74">
        <v>154</v>
      </c>
      <c r="I6" s="74">
        <v>462</v>
      </c>
      <c r="K6" s="50" t="str">
        <f t="shared" si="0"/>
        <v>Route 23 - Stop 4 - Welshampton - A495 - Sun Inn</v>
      </c>
    </row>
    <row r="7" spans="1:11" s="18" customFormat="1" x14ac:dyDescent="0.25">
      <c r="A7" s="13">
        <v>5</v>
      </c>
      <c r="B7" s="14" t="s">
        <v>406</v>
      </c>
      <c r="C7" s="11">
        <v>0.33194444444444443</v>
      </c>
      <c r="D7" s="11">
        <v>0.72569444444444453</v>
      </c>
      <c r="E7" s="23" t="s">
        <v>407</v>
      </c>
      <c r="F7" s="4">
        <v>12.4</v>
      </c>
      <c r="G7" s="60" t="s">
        <v>8</v>
      </c>
      <c r="H7" s="74">
        <v>126.5</v>
      </c>
      <c r="I7" s="74">
        <v>379.5</v>
      </c>
      <c r="K7" s="50" t="str">
        <f t="shared" si="0"/>
        <v>Route 23 - Stop 5 - Whitchurch - Station Road - Railway Station</v>
      </c>
    </row>
    <row r="8" spans="1:11" s="18" customFormat="1" x14ac:dyDescent="0.25">
      <c r="A8" s="13">
        <v>6</v>
      </c>
      <c r="B8" s="14" t="s">
        <v>408</v>
      </c>
      <c r="C8" s="11">
        <v>0.33680555555555558</v>
      </c>
      <c r="D8" s="11">
        <v>0.72361111111111109</v>
      </c>
      <c r="E8" s="13" t="s">
        <v>409</v>
      </c>
      <c r="F8" s="13">
        <v>9.1</v>
      </c>
      <c r="G8" s="60" t="s">
        <v>6</v>
      </c>
      <c r="H8" s="74">
        <v>99</v>
      </c>
      <c r="I8" s="74">
        <v>297</v>
      </c>
      <c r="K8" s="50" t="str">
        <f t="shared" si="0"/>
        <v>Route 23 - Stop 6 - Burleydam - Whitchurch Road - Combermere Arms</v>
      </c>
    </row>
    <row r="9" spans="1:11" s="18" customFormat="1" x14ac:dyDescent="0.25">
      <c r="A9" s="13">
        <v>7</v>
      </c>
      <c r="B9" s="14" t="s">
        <v>410</v>
      </c>
      <c r="C9" s="11">
        <v>0.34236111111111112</v>
      </c>
      <c r="D9" s="11">
        <v>0.71875</v>
      </c>
      <c r="E9" s="13" t="s">
        <v>411</v>
      </c>
      <c r="F9" s="13">
        <v>8.5</v>
      </c>
      <c r="G9" s="60" t="s">
        <v>6</v>
      </c>
      <c r="H9" s="74">
        <v>99</v>
      </c>
      <c r="I9" s="74">
        <v>297</v>
      </c>
      <c r="K9" s="50" t="str">
        <f t="shared" si="0"/>
        <v>Route 23 - Stop 7 - Audlem - Cheshire Street - Lord Combermere Pub</v>
      </c>
    </row>
    <row r="10" spans="1:11" s="18" customFormat="1" x14ac:dyDescent="0.25">
      <c r="A10" s="13">
        <v>8</v>
      </c>
      <c r="B10" s="14" t="s">
        <v>484</v>
      </c>
      <c r="C10" s="11">
        <v>0.3444444444444445</v>
      </c>
      <c r="D10" s="11">
        <v>0.71666666666666667</v>
      </c>
      <c r="E10" s="13" t="s">
        <v>412</v>
      </c>
      <c r="F10" s="13">
        <v>7.2</v>
      </c>
      <c r="G10" s="60" t="s">
        <v>6</v>
      </c>
      <c r="H10" s="74">
        <v>99</v>
      </c>
      <c r="I10" s="74">
        <v>297</v>
      </c>
      <c r="K10" s="50" t="str">
        <f t="shared" si="0"/>
        <v>Route 23 - Stop 8 - Hankelow - A529 - Audlem Road/Longhill Lane</v>
      </c>
    </row>
    <row r="11" spans="1:11" s="18" customFormat="1" x14ac:dyDescent="0.25">
      <c r="A11" s="15">
        <v>9</v>
      </c>
      <c r="B11" s="16" t="s">
        <v>61</v>
      </c>
      <c r="C11" s="12">
        <v>0.3659722222222222</v>
      </c>
      <c r="D11" s="12">
        <v>0.69791666666666663</v>
      </c>
      <c r="E11" s="13"/>
      <c r="F11" s="13"/>
      <c r="G11" s="14"/>
      <c r="H11" s="63"/>
      <c r="I11" s="63"/>
    </row>
    <row r="12" spans="1:11" s="18" customFormat="1" x14ac:dyDescent="0.25">
      <c r="A12" s="21"/>
      <c r="C12" s="21"/>
      <c r="D12" s="21"/>
      <c r="F12" s="21"/>
    </row>
    <row r="38" spans="5:5" x14ac:dyDescent="0.25">
      <c r="E38" s="56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workbookViewId="0">
      <selection activeCell="B7" sqref="B7"/>
    </sheetView>
  </sheetViews>
  <sheetFormatPr defaultRowHeight="15" x14ac:dyDescent="0.25"/>
  <cols>
    <col min="1" max="1" width="12.5703125" style="1" customWidth="1"/>
    <col min="2" max="2" width="64" customWidth="1"/>
    <col min="3" max="3" width="13.28515625" style="1" customWidth="1"/>
    <col min="4" max="4" width="11.7109375" style="1" customWidth="1"/>
    <col min="5" max="5" width="13" style="1" customWidth="1"/>
    <col min="6" max="6" width="18.42578125" style="1" customWidth="1"/>
    <col min="7" max="7" width="11.7109375" style="1" customWidth="1"/>
    <col min="8" max="8" width="15.5703125" style="76" customWidth="1"/>
    <col min="9" max="9" width="13" style="70" customWidth="1"/>
    <col min="11" max="11" width="82.140625" bestFit="1" customWidth="1"/>
  </cols>
  <sheetData>
    <row r="1" spans="1:11" ht="18.75" x14ac:dyDescent="0.3">
      <c r="A1" s="87" t="s">
        <v>62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25" t="s">
        <v>31</v>
      </c>
      <c r="F2" s="8" t="s">
        <v>63</v>
      </c>
      <c r="G2" s="8" t="s">
        <v>33</v>
      </c>
      <c r="H2" s="73" t="s">
        <v>34</v>
      </c>
      <c r="I2" s="73" t="s">
        <v>35</v>
      </c>
      <c r="K2" s="8" t="s">
        <v>36</v>
      </c>
    </row>
    <row r="3" spans="1:11" x14ac:dyDescent="0.25">
      <c r="A3" s="4">
        <v>1</v>
      </c>
      <c r="B3" s="2" t="s">
        <v>64</v>
      </c>
      <c r="C3" s="6">
        <v>0.28472222222222221</v>
      </c>
      <c r="D3" s="6">
        <v>0.78263888888888899</v>
      </c>
      <c r="E3" s="23" t="s">
        <v>65</v>
      </c>
      <c r="F3" s="4">
        <v>31.3</v>
      </c>
      <c r="G3" s="4" t="s">
        <v>12</v>
      </c>
      <c r="H3" s="74">
        <v>181.5</v>
      </c>
      <c r="I3" s="74">
        <v>544.5</v>
      </c>
      <c r="K3" s="50" t="str">
        <f>_xlfn.CONCAT("Route 2 -", " Stop", " ",A3, " - ",B3)</f>
        <v>Route 2 - Stop 1 - Poynton - Chester Road - Railway Station</v>
      </c>
    </row>
    <row r="4" spans="1:11" x14ac:dyDescent="0.25">
      <c r="A4" s="13">
        <v>2</v>
      </c>
      <c r="B4" s="14" t="s">
        <v>66</v>
      </c>
      <c r="C4" s="11">
        <v>0.29166666666666669</v>
      </c>
      <c r="D4" s="11">
        <v>0.77569444444444446</v>
      </c>
      <c r="E4" s="33" t="s">
        <v>67</v>
      </c>
      <c r="F4" s="13">
        <v>27.3</v>
      </c>
      <c r="G4" s="4" t="s">
        <v>10</v>
      </c>
      <c r="H4" s="74">
        <v>154</v>
      </c>
      <c r="I4" s="74">
        <v>462</v>
      </c>
      <c r="K4" s="50" t="str">
        <f t="shared" ref="K4:K17" si="0">_xlfn.CONCAT("Route 2 -", " Stop", " ",A4, " - ",B4)</f>
        <v>Route 2 - Stop 2 - Prestbury - A523 - London Road/Lincombe Hey</v>
      </c>
    </row>
    <row r="5" spans="1:11" x14ac:dyDescent="0.25">
      <c r="A5" s="13">
        <v>3</v>
      </c>
      <c r="B5" s="14" t="s">
        <v>68</v>
      </c>
      <c r="C5" s="11">
        <v>0.29444444444444445</v>
      </c>
      <c r="D5" s="11">
        <v>0.7729166666666667</v>
      </c>
      <c r="E5" s="33" t="s">
        <v>69</v>
      </c>
      <c r="F5" s="13">
        <v>28.2</v>
      </c>
      <c r="G5" s="4" t="s">
        <v>10</v>
      </c>
      <c r="H5" s="74">
        <v>154</v>
      </c>
      <c r="I5" s="74">
        <v>462</v>
      </c>
      <c r="K5" s="50" t="str">
        <f t="shared" si="0"/>
        <v>Route 2 - Stop 3 - Bollington - Tytherington Lane/Ball Lane</v>
      </c>
    </row>
    <row r="6" spans="1:11" x14ac:dyDescent="0.25">
      <c r="A6" s="13">
        <v>4</v>
      </c>
      <c r="B6" s="14" t="s">
        <v>70</v>
      </c>
      <c r="C6" s="11">
        <v>0.29583333333333334</v>
      </c>
      <c r="D6" s="11">
        <v>0.7715277777777777</v>
      </c>
      <c r="E6" s="33" t="s">
        <v>71</v>
      </c>
      <c r="F6" s="13">
        <v>27.5</v>
      </c>
      <c r="G6" s="4" t="s">
        <v>10</v>
      </c>
      <c r="H6" s="74">
        <v>154</v>
      </c>
      <c r="I6" s="74">
        <v>462</v>
      </c>
      <c r="K6" s="50" t="str">
        <f t="shared" si="0"/>
        <v>Route 2 - Stop 4 - Tytherington - Manchester Road/Springwood Way</v>
      </c>
    </row>
    <row r="7" spans="1:11" x14ac:dyDescent="0.25">
      <c r="A7" s="13">
        <v>5</v>
      </c>
      <c r="B7" s="14" t="s">
        <v>445</v>
      </c>
      <c r="C7" s="11">
        <v>0.2986111111111111</v>
      </c>
      <c r="D7" s="11">
        <v>0.76874999999999993</v>
      </c>
      <c r="E7" s="33" t="s">
        <v>72</v>
      </c>
      <c r="F7" s="13">
        <v>27</v>
      </c>
      <c r="G7" s="4" t="s">
        <v>10</v>
      </c>
      <c r="H7" s="74">
        <v>154</v>
      </c>
      <c r="I7" s="74">
        <v>462</v>
      </c>
      <c r="K7" s="50" t="str">
        <f t="shared" si="0"/>
        <v>Route 2 - Stop 5 - Tytherington - Manchester Road/Brocklehurst Way</v>
      </c>
    </row>
    <row r="8" spans="1:11" x14ac:dyDescent="0.25">
      <c r="A8" s="4">
        <v>6</v>
      </c>
      <c r="B8" s="2" t="s">
        <v>73</v>
      </c>
      <c r="C8" s="6">
        <v>0.30555555555555552</v>
      </c>
      <c r="D8" s="6">
        <v>0.76527777777777783</v>
      </c>
      <c r="E8" s="23" t="s">
        <v>74</v>
      </c>
      <c r="F8" s="4">
        <v>26.6</v>
      </c>
      <c r="G8" s="4" t="s">
        <v>10</v>
      </c>
      <c r="H8" s="74">
        <v>154</v>
      </c>
      <c r="I8" s="74">
        <v>462</v>
      </c>
      <c r="K8" s="50" t="str">
        <f t="shared" si="0"/>
        <v>Route 2 - Stop 6 - Macclesfield - Waters Green - Cooksons Garage</v>
      </c>
    </row>
    <row r="9" spans="1:11" x14ac:dyDescent="0.25">
      <c r="A9" s="4">
        <v>7</v>
      </c>
      <c r="B9" s="2" t="s">
        <v>75</v>
      </c>
      <c r="C9" s="6">
        <v>0.30763888888888891</v>
      </c>
      <c r="D9" s="6">
        <v>0.76250000000000007</v>
      </c>
      <c r="E9" s="22" t="s">
        <v>76</v>
      </c>
      <c r="F9" s="4">
        <v>25.4</v>
      </c>
      <c r="G9" s="4" t="s">
        <v>10</v>
      </c>
      <c r="H9" s="74">
        <v>154</v>
      </c>
      <c r="I9" s="74">
        <v>462</v>
      </c>
      <c r="K9" s="50" t="str">
        <f t="shared" si="0"/>
        <v>Route 2 - Stop 7 - Macclesfield - Chester Road/Clowes Street</v>
      </c>
    </row>
    <row r="10" spans="1:11" x14ac:dyDescent="0.25">
      <c r="A10" s="4">
        <v>8</v>
      </c>
      <c r="B10" s="2" t="s">
        <v>77</v>
      </c>
      <c r="C10" s="6">
        <v>0.31041666666666667</v>
      </c>
      <c r="D10" s="6">
        <v>0.7597222222222223</v>
      </c>
      <c r="E10" s="23" t="s">
        <v>78</v>
      </c>
      <c r="F10" s="4">
        <v>25</v>
      </c>
      <c r="G10" s="4" t="s">
        <v>10</v>
      </c>
      <c r="H10" s="74">
        <v>154</v>
      </c>
      <c r="I10" s="74">
        <v>462</v>
      </c>
      <c r="K10" s="50" t="str">
        <f t="shared" si="0"/>
        <v>Route 2 - Stop 8 - Broken Cross - Fallibroome Road - Pack Horse Pub</v>
      </c>
    </row>
    <row r="11" spans="1:11" x14ac:dyDescent="0.25">
      <c r="A11" s="4">
        <v>9</v>
      </c>
      <c r="B11" s="2" t="s">
        <v>79</v>
      </c>
      <c r="C11" s="6">
        <v>0.31944444444444448</v>
      </c>
      <c r="D11" s="6">
        <v>0.75416666666666676</v>
      </c>
      <c r="E11" s="23" t="s">
        <v>80</v>
      </c>
      <c r="F11" s="4">
        <v>20.399999999999999</v>
      </c>
      <c r="G11" s="4" t="s">
        <v>10</v>
      </c>
      <c r="H11" s="74">
        <v>154</v>
      </c>
      <c r="I11" s="74">
        <v>462</v>
      </c>
      <c r="K11" s="50" t="str">
        <f t="shared" si="0"/>
        <v>Route 2 - Stop 9 - Chelford - A537 - Chelford Road - Macclesfield side of roundabout</v>
      </c>
    </row>
    <row r="12" spans="1:11" x14ac:dyDescent="0.25">
      <c r="A12" s="4">
        <v>10</v>
      </c>
      <c r="B12" s="2" t="s">
        <v>446</v>
      </c>
      <c r="C12" s="6">
        <v>0.32222222222222224</v>
      </c>
      <c r="D12" s="6">
        <v>0.74791666666666667</v>
      </c>
      <c r="E12" s="23" t="s">
        <v>517</v>
      </c>
      <c r="F12" s="4">
        <v>15.8</v>
      </c>
      <c r="G12" s="4" t="s">
        <v>8</v>
      </c>
      <c r="H12" s="74">
        <v>126.5</v>
      </c>
      <c r="I12" s="74">
        <v>379.5</v>
      </c>
      <c r="K12" s="50" t="str">
        <f t="shared" si="0"/>
        <v>Route 2 - Stop 10 - Twemlow Green - Goostrey Lane - The Old Post Office</v>
      </c>
    </row>
    <row r="13" spans="1:11" ht="15" customHeight="1" x14ac:dyDescent="0.25">
      <c r="A13" s="4">
        <v>11</v>
      </c>
      <c r="B13" s="2" t="s">
        <v>81</v>
      </c>
      <c r="C13" s="6">
        <v>0.32430555555555557</v>
      </c>
      <c r="D13" s="6">
        <v>0.74583333333333324</v>
      </c>
      <c r="E13" s="23" t="s">
        <v>82</v>
      </c>
      <c r="F13" s="4">
        <v>16.100000000000001</v>
      </c>
      <c r="G13" s="4" t="s">
        <v>8</v>
      </c>
      <c r="H13" s="74">
        <v>126.5</v>
      </c>
      <c r="I13" s="74">
        <v>379.5</v>
      </c>
      <c r="K13" s="50" t="str">
        <f t="shared" si="0"/>
        <v>Route 2 - Stop 11 - Goostrey - Main Road - Crown Inn</v>
      </c>
    </row>
    <row r="14" spans="1:11" x14ac:dyDescent="0.25">
      <c r="A14" s="4">
        <v>12</v>
      </c>
      <c r="B14" s="2" t="s">
        <v>83</v>
      </c>
      <c r="C14" s="6">
        <v>0.3263888888888889</v>
      </c>
      <c r="D14" s="6">
        <v>0.74375000000000002</v>
      </c>
      <c r="E14" s="22" t="s">
        <v>84</v>
      </c>
      <c r="F14" s="4">
        <v>15.1</v>
      </c>
      <c r="G14" s="4" t="s">
        <v>8</v>
      </c>
      <c r="H14" s="74">
        <v>126.5</v>
      </c>
      <c r="I14" s="74">
        <v>379.5</v>
      </c>
      <c r="K14" s="50" t="str">
        <f t="shared" si="0"/>
        <v>Route 2 - Stop 12 - Goostrey - Main Road/New Platt Lane</v>
      </c>
    </row>
    <row r="15" spans="1:11" x14ac:dyDescent="0.25">
      <c r="A15" s="4">
        <v>13</v>
      </c>
      <c r="B15" s="2" t="s">
        <v>444</v>
      </c>
      <c r="C15" s="6">
        <v>0.32847222222222222</v>
      </c>
      <c r="D15" s="6">
        <v>0.7416666666666667</v>
      </c>
      <c r="E15" s="23" t="s">
        <v>421</v>
      </c>
      <c r="F15" s="4">
        <v>14.5</v>
      </c>
      <c r="G15" s="4" t="s">
        <v>8</v>
      </c>
      <c r="H15" s="74">
        <v>126.5</v>
      </c>
      <c r="I15" s="74">
        <v>379.5</v>
      </c>
      <c r="K15" s="50" t="str">
        <f t="shared" si="0"/>
        <v>Route 2 - Stop 13 - Cranage - A50 - Knutsford Road/Byley Lane  -Knutsford side</v>
      </c>
    </row>
    <row r="16" spans="1:11" x14ac:dyDescent="0.25">
      <c r="A16" s="4">
        <v>14</v>
      </c>
      <c r="B16" s="2" t="s">
        <v>85</v>
      </c>
      <c r="C16" s="6">
        <v>0.33055555555555555</v>
      </c>
      <c r="D16" s="6">
        <v>0.73958333333333337</v>
      </c>
      <c r="E16" s="23" t="s">
        <v>86</v>
      </c>
      <c r="F16" s="4">
        <v>14.1</v>
      </c>
      <c r="G16" s="4" t="s">
        <v>8</v>
      </c>
      <c r="H16" s="74">
        <v>126.5</v>
      </c>
      <c r="I16" s="74">
        <v>379.5</v>
      </c>
      <c r="K16" s="50" t="str">
        <f t="shared" si="0"/>
        <v>Route 2 - Stop 14 - Holmes Chapel - London Road - Shopping Precinct</v>
      </c>
    </row>
    <row r="17" spans="1:11" x14ac:dyDescent="0.25">
      <c r="A17" s="4">
        <v>15</v>
      </c>
      <c r="B17" s="2" t="s">
        <v>87</v>
      </c>
      <c r="C17" s="6">
        <v>0.33333333333333331</v>
      </c>
      <c r="D17" s="6">
        <v>0.7368055555555556</v>
      </c>
      <c r="E17" s="23" t="s">
        <v>88</v>
      </c>
      <c r="F17" s="4">
        <v>13</v>
      </c>
      <c r="G17" s="4" t="s">
        <v>8</v>
      </c>
      <c r="H17" s="74">
        <v>126.5</v>
      </c>
      <c r="I17" s="74">
        <v>379.5</v>
      </c>
      <c r="K17" s="50" t="str">
        <f t="shared" si="0"/>
        <v>Route 2 - Stop 15 - Brereton - Newcastle Road South - Bear's Head Pub</v>
      </c>
    </row>
    <row r="18" spans="1:11" x14ac:dyDescent="0.25">
      <c r="A18" s="5">
        <v>16</v>
      </c>
      <c r="B18" s="3" t="s">
        <v>61</v>
      </c>
      <c r="C18" s="7">
        <v>0.3611111111111111</v>
      </c>
      <c r="D18" s="7">
        <v>0.69791666666666663</v>
      </c>
      <c r="E18" s="4"/>
      <c r="F18" s="4"/>
      <c r="G18" s="4"/>
      <c r="H18" s="75"/>
      <c r="I18" s="77"/>
    </row>
    <row r="19" spans="1:11" x14ac:dyDescent="0.25">
      <c r="A19"/>
      <c r="C19"/>
      <c r="D19"/>
      <c r="E19"/>
      <c r="F19"/>
      <c r="G19"/>
      <c r="H19" s="70"/>
    </row>
    <row r="20" spans="1:11" x14ac:dyDescent="0.25">
      <c r="A20"/>
      <c r="C20"/>
      <c r="D20"/>
      <c r="E20"/>
      <c r="F20"/>
      <c r="G20"/>
      <c r="H20" s="70"/>
    </row>
    <row r="21" spans="1:11" x14ac:dyDescent="0.25">
      <c r="A21"/>
      <c r="C21"/>
      <c r="D21"/>
      <c r="E21"/>
      <c r="F21"/>
      <c r="G21"/>
      <c r="H21" s="70"/>
    </row>
    <row r="22" spans="1:11" x14ac:dyDescent="0.25">
      <c r="A22"/>
      <c r="C22"/>
      <c r="D22"/>
      <c r="E22"/>
      <c r="F22"/>
      <c r="G22"/>
      <c r="H22" s="70"/>
    </row>
    <row r="23" spans="1:11" x14ac:dyDescent="0.25">
      <c r="A23"/>
      <c r="C23"/>
      <c r="D23"/>
      <c r="E23"/>
      <c r="F23"/>
      <c r="G23"/>
      <c r="H23" s="70"/>
    </row>
    <row r="24" spans="1:11" x14ac:dyDescent="0.25">
      <c r="A24"/>
      <c r="C24"/>
      <c r="D24"/>
      <c r="E24"/>
      <c r="F24"/>
      <c r="G24"/>
      <c r="H24" s="70"/>
    </row>
    <row r="25" spans="1:11" x14ac:dyDescent="0.25">
      <c r="A25"/>
      <c r="C25"/>
      <c r="D25"/>
      <c r="E25"/>
      <c r="F25"/>
      <c r="G25"/>
      <c r="H25" s="70"/>
    </row>
    <row r="26" spans="1:11" x14ac:dyDescent="0.25">
      <c r="A26"/>
      <c r="C26"/>
      <c r="D26"/>
      <c r="E26"/>
      <c r="F26"/>
      <c r="G26"/>
      <c r="H26" s="70"/>
    </row>
    <row r="27" spans="1:11" x14ac:dyDescent="0.25">
      <c r="A27"/>
      <c r="C27"/>
      <c r="D27"/>
      <c r="E27"/>
      <c r="F27"/>
      <c r="G27"/>
      <c r="H27" s="70"/>
    </row>
    <row r="28" spans="1:11" x14ac:dyDescent="0.25">
      <c r="A28"/>
      <c r="C28"/>
      <c r="D28"/>
      <c r="E28"/>
      <c r="F28"/>
      <c r="G28"/>
      <c r="H28" s="70"/>
    </row>
    <row r="29" spans="1:11" x14ac:dyDescent="0.25">
      <c r="A29"/>
      <c r="C29"/>
      <c r="D29"/>
      <c r="E29"/>
      <c r="F29"/>
      <c r="G29"/>
      <c r="H29" s="70"/>
    </row>
    <row r="30" spans="1:11" x14ac:dyDescent="0.25">
      <c r="A30"/>
      <c r="C30"/>
      <c r="D30"/>
      <c r="E30"/>
      <c r="F30"/>
      <c r="G30"/>
      <c r="H30" s="70"/>
    </row>
    <row r="31" spans="1:11" x14ac:dyDescent="0.25">
      <c r="A31"/>
      <c r="C31"/>
      <c r="D31"/>
      <c r="E31"/>
      <c r="F31"/>
      <c r="G31"/>
      <c r="H31" s="70"/>
    </row>
    <row r="32" spans="1:11" x14ac:dyDescent="0.25">
      <c r="A32"/>
      <c r="C32"/>
      <c r="D32"/>
      <c r="E32"/>
      <c r="F32"/>
      <c r="G32"/>
      <c r="H32" s="70"/>
    </row>
    <row r="33" spans="1:8" x14ac:dyDescent="0.25">
      <c r="A33"/>
      <c r="C33"/>
      <c r="D33"/>
      <c r="E33"/>
      <c r="F33"/>
      <c r="G33"/>
      <c r="H33" s="70"/>
    </row>
    <row r="34" spans="1:8" x14ac:dyDescent="0.25">
      <c r="A34"/>
      <c r="C34"/>
      <c r="D34"/>
      <c r="E34"/>
      <c r="F34"/>
      <c r="G34"/>
      <c r="H34" s="70"/>
    </row>
    <row r="35" spans="1:8" x14ac:dyDescent="0.25">
      <c r="A35"/>
      <c r="C35"/>
      <c r="D35"/>
      <c r="E35"/>
      <c r="F35"/>
      <c r="G35"/>
      <c r="H35" s="70"/>
    </row>
    <row r="36" spans="1:8" x14ac:dyDescent="0.25">
      <c r="A36"/>
      <c r="C36"/>
      <c r="D36"/>
      <c r="E36"/>
      <c r="F36"/>
      <c r="G36"/>
      <c r="H36" s="70"/>
    </row>
    <row r="37" spans="1:8" x14ac:dyDescent="0.25">
      <c r="A37"/>
      <c r="C37"/>
      <c r="D37"/>
      <c r="E37"/>
      <c r="F37"/>
      <c r="G37"/>
      <c r="H37" s="70"/>
    </row>
    <row r="38" spans="1:8" x14ac:dyDescent="0.25">
      <c r="A38"/>
      <c r="C38"/>
      <c r="D38"/>
      <c r="E38"/>
      <c r="F38"/>
      <c r="G38"/>
      <c r="H38" s="70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5"/>
  <sheetViews>
    <sheetView workbookViewId="0">
      <selection activeCell="G22" sqref="G22"/>
    </sheetView>
  </sheetViews>
  <sheetFormatPr defaultRowHeight="15" x14ac:dyDescent="0.25"/>
  <cols>
    <col min="1" max="1" width="13.5703125" style="1" customWidth="1"/>
    <col min="2" max="2" width="58.28515625" customWidth="1"/>
    <col min="3" max="3" width="12.7109375" style="1" customWidth="1"/>
    <col min="4" max="4" width="10.5703125" style="1" customWidth="1"/>
    <col min="5" max="5" width="11.85546875" style="1" customWidth="1"/>
    <col min="6" max="6" width="18.5703125" customWidth="1"/>
    <col min="7" max="7" width="12.5703125" customWidth="1"/>
    <col min="8" max="8" width="15" style="70" customWidth="1"/>
    <col min="9" max="9" width="14" style="70" customWidth="1"/>
    <col min="11" max="11" width="51.85546875" bestFit="1" customWidth="1"/>
  </cols>
  <sheetData>
    <row r="1" spans="1:11" ht="18.75" x14ac:dyDescent="0.3">
      <c r="A1" s="87" t="s">
        <v>89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8" t="s">
        <v>31</v>
      </c>
      <c r="F2" s="8" t="s">
        <v>63</v>
      </c>
      <c r="G2" s="8" t="s">
        <v>33</v>
      </c>
      <c r="H2" s="73" t="s">
        <v>34</v>
      </c>
      <c r="I2" s="73" t="s">
        <v>35</v>
      </c>
      <c r="K2" s="8" t="s">
        <v>415</v>
      </c>
    </row>
    <row r="3" spans="1:11" x14ac:dyDescent="0.25">
      <c r="A3" s="4">
        <v>1</v>
      </c>
      <c r="B3" s="2" t="s">
        <v>101</v>
      </c>
      <c r="C3" s="11">
        <v>0.3263888888888889</v>
      </c>
      <c r="D3" s="6">
        <v>0.74375000000000002</v>
      </c>
      <c r="E3" s="23" t="s">
        <v>102</v>
      </c>
      <c r="F3" s="4">
        <v>5.2</v>
      </c>
      <c r="G3" s="4" t="s">
        <v>4</v>
      </c>
      <c r="H3" s="74">
        <v>66</v>
      </c>
      <c r="I3" s="74">
        <v>198</v>
      </c>
      <c r="K3" s="50" t="str">
        <f>_xlfn.CONCAT("Route 3 -", " Stop", " ",A3, " - ",B3)</f>
        <v>Route 3 - Stop 1 - Wybunbury - Main Road - The Swan Pub</v>
      </c>
    </row>
    <row r="4" spans="1:11" x14ac:dyDescent="0.25">
      <c r="A4" s="4">
        <v>2</v>
      </c>
      <c r="B4" s="14" t="s">
        <v>99</v>
      </c>
      <c r="C4" s="11">
        <v>0.33055555555555555</v>
      </c>
      <c r="D4" s="11">
        <v>0.74097222222222225</v>
      </c>
      <c r="E4" s="33" t="s">
        <v>100</v>
      </c>
      <c r="F4" s="13">
        <v>5</v>
      </c>
      <c r="G4" s="4" t="s">
        <v>4</v>
      </c>
      <c r="H4" s="74">
        <v>66</v>
      </c>
      <c r="I4" s="74">
        <v>198</v>
      </c>
      <c r="K4" s="50" t="str">
        <f t="shared" ref="K4:K10" si="0">_xlfn.CONCAT("Route 3 -", " Stop", " ",A4, " - ",B4)</f>
        <v>Route 3 - Stop 2 - Shavington - Crewe Road -Sugarloaf Corner</v>
      </c>
    </row>
    <row r="5" spans="1:11" x14ac:dyDescent="0.25">
      <c r="A5" s="4">
        <v>3</v>
      </c>
      <c r="B5" s="14" t="s">
        <v>516</v>
      </c>
      <c r="C5" s="11">
        <v>0.33333333333333331</v>
      </c>
      <c r="D5" s="11">
        <v>0.73819444444444438</v>
      </c>
      <c r="E5" s="33" t="s">
        <v>489</v>
      </c>
      <c r="F5" s="13">
        <v>5.9</v>
      </c>
      <c r="G5" s="4" t="s">
        <v>4</v>
      </c>
      <c r="H5" s="74">
        <v>66</v>
      </c>
      <c r="I5" s="74">
        <v>198</v>
      </c>
      <c r="K5" s="50" t="str">
        <f>_xlfn.CONCAT("Route 3 -", " Stop", " ",A5, " - ",B5)</f>
        <v>Route 3 - Stop 3 - Shavington - Crewe Road - Hickory's</v>
      </c>
    </row>
    <row r="6" spans="1:11" x14ac:dyDescent="0.25">
      <c r="A6" s="4">
        <v>4</v>
      </c>
      <c r="B6" s="2" t="s">
        <v>97</v>
      </c>
      <c r="C6" s="11">
        <v>0.3354166666666667</v>
      </c>
      <c r="D6" s="6">
        <v>0.73333333333333339</v>
      </c>
      <c r="E6" s="23" t="s">
        <v>98</v>
      </c>
      <c r="F6" s="4">
        <v>5.6</v>
      </c>
      <c r="G6" s="4" t="s">
        <v>4</v>
      </c>
      <c r="H6" s="74">
        <v>66</v>
      </c>
      <c r="I6" s="74">
        <v>198</v>
      </c>
      <c r="K6" s="50" t="str">
        <f t="shared" si="0"/>
        <v>Route 3 - Stop 4 - Crewe - Gresty Road - YMCA</v>
      </c>
    </row>
    <row r="7" spans="1:11" x14ac:dyDescent="0.25">
      <c r="A7" s="4">
        <v>5</v>
      </c>
      <c r="B7" s="2" t="s">
        <v>94</v>
      </c>
      <c r="C7" s="11">
        <v>0.34166666666666662</v>
      </c>
      <c r="D7" s="6">
        <v>0.7284722222222223</v>
      </c>
      <c r="E7" s="23" t="s">
        <v>95</v>
      </c>
      <c r="F7" s="4">
        <v>5</v>
      </c>
      <c r="G7" s="4" t="s">
        <v>4</v>
      </c>
      <c r="H7" s="74">
        <v>66</v>
      </c>
      <c r="I7" s="74">
        <v>198</v>
      </c>
      <c r="K7" s="50" t="str">
        <f t="shared" si="0"/>
        <v>Route 3 - Stop 5 - Crewe - Delamere Street - Crewe Bus Station</v>
      </c>
    </row>
    <row r="8" spans="1:11" x14ac:dyDescent="0.25">
      <c r="A8" s="4">
        <v>6</v>
      </c>
      <c r="B8" s="2" t="s">
        <v>92</v>
      </c>
      <c r="C8" s="11">
        <v>0.34722222222222227</v>
      </c>
      <c r="D8" s="6">
        <v>0.72291666666666676</v>
      </c>
      <c r="E8" s="23" t="s">
        <v>93</v>
      </c>
      <c r="F8" s="4">
        <v>6</v>
      </c>
      <c r="G8" s="4" t="s">
        <v>4</v>
      </c>
      <c r="H8" s="74">
        <v>66</v>
      </c>
      <c r="I8" s="74">
        <v>198</v>
      </c>
      <c r="K8" s="50" t="str">
        <f t="shared" si="0"/>
        <v>Route 3 - Stop 6 - Crewe -  North Street - Post Office</v>
      </c>
    </row>
    <row r="9" spans="1:11" x14ac:dyDescent="0.25">
      <c r="A9" s="4">
        <v>7</v>
      </c>
      <c r="B9" s="2" t="s">
        <v>434</v>
      </c>
      <c r="C9" s="11">
        <v>0.35000000000000003</v>
      </c>
      <c r="D9" s="6">
        <v>0.72013888888888899</v>
      </c>
      <c r="E9" s="23" t="s">
        <v>518</v>
      </c>
      <c r="F9" s="4">
        <v>5.0999999999999996</v>
      </c>
      <c r="G9" s="4" t="s">
        <v>4</v>
      </c>
      <c r="H9" s="74">
        <v>66</v>
      </c>
      <c r="I9" s="74">
        <v>198</v>
      </c>
      <c r="K9" s="50" t="str">
        <f t="shared" si="0"/>
        <v>Route 3 - Stop 7 - Crewe - Bradfield Road - Heron Foods</v>
      </c>
    </row>
    <row r="10" spans="1:11" x14ac:dyDescent="0.25">
      <c r="A10" s="4">
        <v>8</v>
      </c>
      <c r="B10" s="2" t="s">
        <v>90</v>
      </c>
      <c r="C10" s="11">
        <v>0.35416666666666669</v>
      </c>
      <c r="D10" s="6">
        <v>0.71805555555555556</v>
      </c>
      <c r="E10" s="23" t="s">
        <v>91</v>
      </c>
      <c r="F10" s="4">
        <v>4.5</v>
      </c>
      <c r="G10" s="4" t="s">
        <v>4</v>
      </c>
      <c r="H10" s="74">
        <v>66</v>
      </c>
      <c r="I10" s="74">
        <v>198</v>
      </c>
      <c r="K10" s="50" t="str">
        <f t="shared" si="0"/>
        <v>Route 3 - Stop 8 - Crewe - Leighton Hospital - Bus station</v>
      </c>
    </row>
    <row r="11" spans="1:11" x14ac:dyDescent="0.25">
      <c r="A11" s="5">
        <v>9</v>
      </c>
      <c r="B11" s="3" t="s">
        <v>61</v>
      </c>
      <c r="C11" s="12">
        <v>0.36458333333333331</v>
      </c>
      <c r="D11" s="7">
        <v>0.70833333333333337</v>
      </c>
      <c r="E11" s="4"/>
      <c r="F11" s="4"/>
      <c r="G11" s="4"/>
      <c r="H11" s="75"/>
      <c r="I11" s="75"/>
    </row>
    <row r="14" spans="1:11" x14ac:dyDescent="0.25">
      <c r="A14"/>
      <c r="C14"/>
      <c r="D14"/>
      <c r="E14"/>
    </row>
    <row r="15" spans="1:11" x14ac:dyDescent="0.25">
      <c r="A15"/>
      <c r="C15"/>
      <c r="D15"/>
      <c r="E15"/>
    </row>
    <row r="16" spans="1:11" x14ac:dyDescent="0.25">
      <c r="A16"/>
      <c r="C16"/>
      <c r="D16"/>
      <c r="E16"/>
    </row>
    <row r="17" spans="1:5" x14ac:dyDescent="0.25">
      <c r="A17"/>
      <c r="C17"/>
      <c r="D17"/>
      <c r="E17"/>
    </row>
    <row r="18" spans="1:5" x14ac:dyDescent="0.25">
      <c r="A18"/>
      <c r="C18"/>
      <c r="D18"/>
      <c r="E18"/>
    </row>
    <row r="19" spans="1:5" x14ac:dyDescent="0.25">
      <c r="A19"/>
      <c r="C19"/>
      <c r="D19"/>
      <c r="E19"/>
    </row>
    <row r="20" spans="1:5" x14ac:dyDescent="0.25">
      <c r="A20"/>
      <c r="C20"/>
      <c r="D20"/>
      <c r="E20"/>
    </row>
    <row r="21" spans="1:5" x14ac:dyDescent="0.25">
      <c r="A21"/>
      <c r="C21"/>
      <c r="D21"/>
      <c r="E21"/>
    </row>
    <row r="22" spans="1:5" x14ac:dyDescent="0.25">
      <c r="A22"/>
      <c r="C22"/>
      <c r="D22"/>
      <c r="E22"/>
    </row>
    <row r="23" spans="1:5" x14ac:dyDescent="0.25">
      <c r="A23"/>
      <c r="C23"/>
      <c r="D23"/>
      <c r="E23"/>
    </row>
    <row r="24" spans="1:5" x14ac:dyDescent="0.25">
      <c r="A24"/>
      <c r="C24"/>
      <c r="D24"/>
      <c r="E24"/>
    </row>
    <row r="25" spans="1:5" x14ac:dyDescent="0.25">
      <c r="A25"/>
      <c r="C25"/>
      <c r="D25"/>
      <c r="E25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workbookViewId="0">
      <selection activeCell="C3" sqref="C3:C13"/>
    </sheetView>
  </sheetViews>
  <sheetFormatPr defaultRowHeight="15" x14ac:dyDescent="0.25"/>
  <cols>
    <col min="1" max="1" width="13" style="1" customWidth="1"/>
    <col min="2" max="2" width="61" customWidth="1"/>
    <col min="3" max="3" width="11.7109375" style="1" customWidth="1"/>
    <col min="4" max="4" width="11.140625" style="1" customWidth="1"/>
    <col min="5" max="5" width="11.42578125" customWidth="1"/>
    <col min="6" max="6" width="19.28515625" customWidth="1"/>
    <col min="7" max="7" width="12.42578125" customWidth="1"/>
    <col min="8" max="8" width="14.140625" style="70" customWidth="1"/>
    <col min="9" max="9" width="13.28515625" style="70" customWidth="1"/>
    <col min="11" max="11" width="77.42578125" customWidth="1"/>
  </cols>
  <sheetData>
    <row r="1" spans="1:11" ht="18.75" x14ac:dyDescent="0.3">
      <c r="A1" s="87" t="s">
        <v>106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25" t="s">
        <v>31</v>
      </c>
      <c r="F2" s="8" t="s">
        <v>63</v>
      </c>
      <c r="G2" s="8" t="s">
        <v>33</v>
      </c>
      <c r="H2" s="78" t="s">
        <v>34</v>
      </c>
      <c r="I2" s="78" t="s">
        <v>35</v>
      </c>
      <c r="K2" s="8" t="s">
        <v>36</v>
      </c>
    </row>
    <row r="3" spans="1:11" x14ac:dyDescent="0.25">
      <c r="A3" s="4">
        <v>1</v>
      </c>
      <c r="B3" s="2" t="s">
        <v>107</v>
      </c>
      <c r="C3" s="11">
        <v>0.31944444444444448</v>
      </c>
      <c r="D3" s="6">
        <v>0.73263888888888884</v>
      </c>
      <c r="E3" s="23" t="s">
        <v>108</v>
      </c>
      <c r="F3" s="4">
        <v>10.6</v>
      </c>
      <c r="G3" s="60" t="s">
        <v>6</v>
      </c>
      <c r="H3" s="74">
        <v>99</v>
      </c>
      <c r="I3" s="74">
        <v>297</v>
      </c>
      <c r="K3" s="50" t="str">
        <f>_xlfn.CONCAT("Route 4 -", " Stop", " ",A3, " - ",B3)</f>
        <v>Route 4 - Stop 1 - Sandbach - Congleton Road - Military Arms Pub</v>
      </c>
    </row>
    <row r="4" spans="1:11" x14ac:dyDescent="0.25">
      <c r="A4" s="4">
        <v>2</v>
      </c>
      <c r="B4" s="2" t="s">
        <v>417</v>
      </c>
      <c r="C4" s="11">
        <v>0.32291666666666669</v>
      </c>
      <c r="D4" s="6">
        <v>0.72916666666666663</v>
      </c>
      <c r="E4" s="22" t="s">
        <v>418</v>
      </c>
      <c r="F4" s="4">
        <v>9.1999999999999993</v>
      </c>
      <c r="G4" s="60" t="s">
        <v>6</v>
      </c>
      <c r="H4" s="74">
        <v>99</v>
      </c>
      <c r="I4" s="74">
        <v>297</v>
      </c>
      <c r="K4" s="50" t="str">
        <f t="shared" ref="K4:K8" si="0">_xlfn.CONCAT("Route 4 -", " Stop", " ",A4, " - ",B4)</f>
        <v>Route 4 - Stop 2 - Elworth - Abbey Road/Deans Lane</v>
      </c>
    </row>
    <row r="5" spans="1:11" x14ac:dyDescent="0.25">
      <c r="A5" s="4">
        <v>3</v>
      </c>
      <c r="B5" s="2" t="s">
        <v>109</v>
      </c>
      <c r="C5" s="11">
        <v>0.3263888888888889</v>
      </c>
      <c r="D5" s="6">
        <v>0.72638888888888886</v>
      </c>
      <c r="E5" s="23" t="s">
        <v>110</v>
      </c>
      <c r="F5" s="4">
        <v>8.9</v>
      </c>
      <c r="G5" s="60" t="s">
        <v>6</v>
      </c>
      <c r="H5" s="74">
        <v>99</v>
      </c>
      <c r="I5" s="74">
        <v>297</v>
      </c>
      <c r="K5" s="50" t="str">
        <f t="shared" si="0"/>
        <v>Route 4 - Stop 3 - Ettiley Heath - Abbey Road - Miola</v>
      </c>
    </row>
    <row r="6" spans="1:11" x14ac:dyDescent="0.25">
      <c r="A6" s="4">
        <v>4</v>
      </c>
      <c r="B6" s="2" t="s">
        <v>485</v>
      </c>
      <c r="C6" s="11">
        <v>0.32847222222222222</v>
      </c>
      <c r="D6" s="6">
        <v>0.72291666666666676</v>
      </c>
      <c r="E6" s="23" t="s">
        <v>111</v>
      </c>
      <c r="F6" s="4">
        <v>9.3000000000000007</v>
      </c>
      <c r="G6" s="60" t="s">
        <v>6</v>
      </c>
      <c r="H6" s="74">
        <v>99</v>
      </c>
      <c r="I6" s="74">
        <v>297</v>
      </c>
      <c r="K6" s="50" t="str">
        <f t="shared" si="0"/>
        <v>Route 4 - Stop 4 - Wheelock - Crewe Road/ForgeFields</v>
      </c>
    </row>
    <row r="7" spans="1:11" x14ac:dyDescent="0.25">
      <c r="A7" s="4">
        <v>5</v>
      </c>
      <c r="B7" s="2" t="s">
        <v>112</v>
      </c>
      <c r="C7" s="11">
        <v>0.33055555555555555</v>
      </c>
      <c r="D7" s="6">
        <v>0.72152777777777777</v>
      </c>
      <c r="E7" s="23" t="s">
        <v>113</v>
      </c>
      <c r="F7" s="4">
        <v>8.4</v>
      </c>
      <c r="G7" s="60" t="s">
        <v>6</v>
      </c>
      <c r="H7" s="74">
        <v>99</v>
      </c>
      <c r="I7" s="74">
        <v>297</v>
      </c>
      <c r="K7" s="50" t="str">
        <f t="shared" si="0"/>
        <v>Route 4 - Stop 5 - Winterley - Crewe Road - Winterley Pool</v>
      </c>
    </row>
    <row r="8" spans="1:11" x14ac:dyDescent="0.25">
      <c r="A8" s="4">
        <v>6</v>
      </c>
      <c r="B8" s="2" t="s">
        <v>114</v>
      </c>
      <c r="C8" s="11">
        <v>0.33333333333333331</v>
      </c>
      <c r="D8" s="6">
        <v>0.71875</v>
      </c>
      <c r="E8" s="23" t="s">
        <v>115</v>
      </c>
      <c r="F8" s="4">
        <v>7.4</v>
      </c>
      <c r="G8" s="60" t="s">
        <v>6</v>
      </c>
      <c r="H8" s="74">
        <v>99</v>
      </c>
      <c r="I8" s="74">
        <v>297</v>
      </c>
      <c r="K8" s="50" t="str">
        <f t="shared" si="0"/>
        <v>Route 4 - Stop 6 - Haslington - Crewe Road - Broughton Arms Pub</v>
      </c>
    </row>
    <row r="9" spans="1:11" x14ac:dyDescent="0.25">
      <c r="A9" s="13">
        <v>7</v>
      </c>
      <c r="B9" s="14" t="s">
        <v>490</v>
      </c>
      <c r="C9" s="11">
        <v>0.33680555555555558</v>
      </c>
      <c r="D9" s="11">
        <v>0.71597222222222223</v>
      </c>
      <c r="E9" s="13" t="s">
        <v>491</v>
      </c>
      <c r="F9" s="13">
        <v>6.3</v>
      </c>
      <c r="G9" s="62" t="s">
        <v>6</v>
      </c>
      <c r="H9" s="74">
        <v>99</v>
      </c>
      <c r="I9" s="74">
        <v>297</v>
      </c>
      <c r="K9" s="50" t="s">
        <v>504</v>
      </c>
    </row>
    <row r="10" spans="1:11" x14ac:dyDescent="0.25">
      <c r="A10" s="13">
        <v>8</v>
      </c>
      <c r="B10" s="14" t="s">
        <v>116</v>
      </c>
      <c r="C10" s="11">
        <v>0.34236111111111112</v>
      </c>
      <c r="D10" s="11">
        <v>0.71319444444444446</v>
      </c>
      <c r="E10" s="13" t="s">
        <v>96</v>
      </c>
      <c r="F10" s="13">
        <v>5.3</v>
      </c>
      <c r="G10" s="62" t="s">
        <v>4</v>
      </c>
      <c r="H10" s="74">
        <v>66</v>
      </c>
      <c r="I10" s="74">
        <v>198</v>
      </c>
      <c r="K10" t="s">
        <v>506</v>
      </c>
    </row>
    <row r="11" spans="1:11" x14ac:dyDescent="0.25">
      <c r="A11" s="13">
        <v>9</v>
      </c>
      <c r="B11" s="14" t="s">
        <v>435</v>
      </c>
      <c r="C11" s="11">
        <v>0.34652777777777777</v>
      </c>
      <c r="D11" s="11">
        <v>0.71111111111111114</v>
      </c>
      <c r="E11" s="13" t="s">
        <v>436</v>
      </c>
      <c r="F11" s="13">
        <v>4.5999999999999996</v>
      </c>
      <c r="G11" s="62" t="s">
        <v>4</v>
      </c>
      <c r="H11" s="74">
        <v>66</v>
      </c>
      <c r="I11" s="74">
        <v>198</v>
      </c>
      <c r="K11" s="50" t="s">
        <v>505</v>
      </c>
    </row>
    <row r="12" spans="1:11" x14ac:dyDescent="0.25">
      <c r="A12" s="4">
        <v>10</v>
      </c>
      <c r="B12" s="2" t="s">
        <v>117</v>
      </c>
      <c r="C12" s="11">
        <v>0.34930555555555554</v>
      </c>
      <c r="D12" s="6">
        <v>0.70972222222222225</v>
      </c>
      <c r="E12" s="23" t="s">
        <v>118</v>
      </c>
      <c r="F12" s="4">
        <v>4.2</v>
      </c>
      <c r="G12" s="60" t="s">
        <v>4</v>
      </c>
      <c r="H12" s="74">
        <v>66</v>
      </c>
      <c r="I12" s="74">
        <v>198</v>
      </c>
      <c r="K12" s="50" t="s">
        <v>507</v>
      </c>
    </row>
    <row r="13" spans="1:11" x14ac:dyDescent="0.25">
      <c r="A13" s="4">
        <v>11</v>
      </c>
      <c r="B13" s="2" t="s">
        <v>119</v>
      </c>
      <c r="C13" s="11">
        <v>0.35069444444444442</v>
      </c>
      <c r="D13" s="6">
        <v>0.70833333333333337</v>
      </c>
      <c r="E13" s="22" t="s">
        <v>120</v>
      </c>
      <c r="F13" s="4">
        <v>3</v>
      </c>
      <c r="G13" s="60" t="s">
        <v>4</v>
      </c>
      <c r="H13" s="74">
        <v>66</v>
      </c>
      <c r="I13" s="74">
        <v>198</v>
      </c>
      <c r="K13" s="65" t="s">
        <v>508</v>
      </c>
    </row>
    <row r="14" spans="1:11" x14ac:dyDescent="0.25">
      <c r="A14" s="5">
        <v>12</v>
      </c>
      <c r="B14" s="3" t="s">
        <v>61</v>
      </c>
      <c r="C14" s="7">
        <v>0.36458333333333331</v>
      </c>
      <c r="D14" s="7">
        <v>0.69791666666666663</v>
      </c>
      <c r="E14" s="4"/>
      <c r="F14" s="4"/>
      <c r="G14" s="4"/>
      <c r="H14" s="75"/>
      <c r="I14" s="75"/>
    </row>
    <row r="16" spans="1:11" x14ac:dyDescent="0.25">
      <c r="A16"/>
      <c r="C16"/>
      <c r="D16"/>
    </row>
    <row r="24" spans="2:2" ht="23.25" x14ac:dyDescent="0.25">
      <c r="B24" s="79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9"/>
  <sheetViews>
    <sheetView zoomScaleNormal="100" workbookViewId="0">
      <selection activeCell="B6" sqref="B6"/>
    </sheetView>
  </sheetViews>
  <sheetFormatPr defaultRowHeight="15" x14ac:dyDescent="0.25"/>
  <cols>
    <col min="1" max="1" width="14.42578125" style="1" customWidth="1"/>
    <col min="2" max="2" width="70" customWidth="1"/>
    <col min="3" max="3" width="10.85546875" style="1" customWidth="1"/>
    <col min="4" max="4" width="10.140625" style="1" customWidth="1"/>
    <col min="5" max="5" width="11" style="1" customWidth="1"/>
    <col min="6" max="6" width="19.7109375" style="1" customWidth="1"/>
    <col min="7" max="7" width="12.85546875" customWidth="1"/>
    <col min="8" max="8" width="16.140625" style="70" customWidth="1"/>
    <col min="9" max="9" width="12.85546875" style="70" customWidth="1"/>
    <col min="11" max="11" width="49" bestFit="1" customWidth="1"/>
  </cols>
  <sheetData>
    <row r="1" spans="1:11" ht="18.75" x14ac:dyDescent="0.3">
      <c r="A1" s="85" t="s">
        <v>416</v>
      </c>
      <c r="B1" s="86"/>
      <c r="C1" s="86"/>
      <c r="D1" s="86"/>
      <c r="E1" s="86"/>
      <c r="F1" s="86"/>
      <c r="G1" s="86"/>
      <c r="H1" s="86"/>
      <c r="I1" s="86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8" t="s">
        <v>31</v>
      </c>
      <c r="F2" s="8" t="s">
        <v>63</v>
      </c>
      <c r="G2" s="8" t="s">
        <v>33</v>
      </c>
      <c r="H2" s="73" t="s">
        <v>34</v>
      </c>
      <c r="I2" s="73" t="s">
        <v>35</v>
      </c>
      <c r="K2" s="8" t="s">
        <v>36</v>
      </c>
    </row>
    <row r="3" spans="1:11" x14ac:dyDescent="0.25">
      <c r="A3" s="4">
        <v>1</v>
      </c>
      <c r="B3" s="2" t="s">
        <v>121</v>
      </c>
      <c r="C3" s="6">
        <v>0.28819444444444448</v>
      </c>
      <c r="D3" s="6">
        <v>0.76041666666666663</v>
      </c>
      <c r="E3" s="23" t="s">
        <v>122</v>
      </c>
      <c r="F3" s="4">
        <v>34.9</v>
      </c>
      <c r="G3" s="60" t="s">
        <v>12</v>
      </c>
      <c r="H3" s="74">
        <v>181.5</v>
      </c>
      <c r="I3" s="74">
        <v>544.5</v>
      </c>
      <c r="K3" s="50" t="str">
        <f>_xlfn.CONCAT("Route 5 -", " Stop", " ",A3, " - ",B3)</f>
        <v>Route 5 - Stop 1 - Chirk - Church Street - The Hand Inn</v>
      </c>
    </row>
    <row r="4" spans="1:11" x14ac:dyDescent="0.25">
      <c r="A4" s="4">
        <v>2</v>
      </c>
      <c r="B4" s="2" t="s">
        <v>123</v>
      </c>
      <c r="C4" s="6">
        <v>0.2951388888888889</v>
      </c>
      <c r="D4" s="6">
        <v>0.75694444444444453</v>
      </c>
      <c r="E4" s="22" t="s">
        <v>124</v>
      </c>
      <c r="F4" s="4">
        <v>30.9</v>
      </c>
      <c r="G4" s="60" t="s">
        <v>10</v>
      </c>
      <c r="H4" s="74">
        <v>154</v>
      </c>
      <c r="I4" s="74">
        <v>462</v>
      </c>
      <c r="K4" s="50" t="str">
        <f t="shared" ref="K4:K18" si="0">_xlfn.CONCAT("Route 5 -", " Stop", " ",A4, " - ",B4)</f>
        <v>Route 5 - Stop 2 - Ruabon - Station Road - Railway Station</v>
      </c>
    </row>
    <row r="5" spans="1:11" x14ac:dyDescent="0.25">
      <c r="A5" s="4">
        <v>3</v>
      </c>
      <c r="B5" s="2" t="s">
        <v>125</v>
      </c>
      <c r="C5" s="6">
        <v>0.2986111111111111</v>
      </c>
      <c r="D5" s="6">
        <v>0.75347222222222221</v>
      </c>
      <c r="E5" s="23" t="s">
        <v>126</v>
      </c>
      <c r="F5" s="4">
        <v>30</v>
      </c>
      <c r="G5" s="60" t="s">
        <v>10</v>
      </c>
      <c r="H5" s="74">
        <v>154</v>
      </c>
      <c r="I5" s="74">
        <v>462</v>
      </c>
      <c r="K5" s="50" t="str">
        <f t="shared" si="0"/>
        <v>Route 5 - Stop 3 - Johnstown - Wrexham Road - Premier Store</v>
      </c>
    </row>
    <row r="6" spans="1:11" x14ac:dyDescent="0.25">
      <c r="A6" s="4">
        <v>4</v>
      </c>
      <c r="B6" s="2" t="s">
        <v>127</v>
      </c>
      <c r="C6" s="6">
        <v>0.30555555555555552</v>
      </c>
      <c r="D6" s="6">
        <v>0.74652777777777779</v>
      </c>
      <c r="E6" s="23" t="s">
        <v>128</v>
      </c>
      <c r="F6" s="4">
        <v>23.1</v>
      </c>
      <c r="G6" s="60" t="s">
        <v>10</v>
      </c>
      <c r="H6" s="74">
        <v>154</v>
      </c>
      <c r="I6" s="74">
        <v>462</v>
      </c>
      <c r="K6" s="50" t="str">
        <f t="shared" si="0"/>
        <v>Route 5 - Stop 4 - Wrexham - King Street - Bus Station</v>
      </c>
    </row>
    <row r="7" spans="1:11" x14ac:dyDescent="0.25">
      <c r="A7" s="4">
        <v>5</v>
      </c>
      <c r="B7" s="2" t="s">
        <v>129</v>
      </c>
      <c r="C7" s="6">
        <v>0.30902777777777779</v>
      </c>
      <c r="D7" s="6">
        <v>0.74305555555555547</v>
      </c>
      <c r="E7" s="23" t="s">
        <v>519</v>
      </c>
      <c r="F7" s="4">
        <v>21.5</v>
      </c>
      <c r="G7" s="60" t="s">
        <v>10</v>
      </c>
      <c r="H7" s="74">
        <v>154</v>
      </c>
      <c r="I7" s="74">
        <v>462</v>
      </c>
      <c r="K7" s="50" t="str">
        <f t="shared" si="0"/>
        <v>Route 5 - Stop 5 - Wrexham - Holt Road - Greyhound Inn - Bus Stops Wrexham side</v>
      </c>
    </row>
    <row r="8" spans="1:11" x14ac:dyDescent="0.25">
      <c r="A8" s="4">
        <v>6</v>
      </c>
      <c r="B8" s="2" t="s">
        <v>130</v>
      </c>
      <c r="C8" s="6">
        <v>0.3125</v>
      </c>
      <c r="D8" s="6">
        <v>0.73958333333333337</v>
      </c>
      <c r="E8" s="23" t="s">
        <v>131</v>
      </c>
      <c r="F8" s="4">
        <v>19.7</v>
      </c>
      <c r="G8" s="60" t="s">
        <v>8</v>
      </c>
      <c r="H8" s="74">
        <v>126.5</v>
      </c>
      <c r="I8" s="74">
        <v>379.5</v>
      </c>
      <c r="K8" s="50" t="str">
        <f t="shared" si="0"/>
        <v>Route 5 - Stop 6 - Wrexham - Wrexham Road - Waterways Garden Centre (am) / Holt Lodge (pm)</v>
      </c>
    </row>
    <row r="9" spans="1:11" x14ac:dyDescent="0.25">
      <c r="A9" s="4">
        <v>7</v>
      </c>
      <c r="B9" s="2" t="s">
        <v>132</v>
      </c>
      <c r="C9" s="6">
        <v>0.31597222222222221</v>
      </c>
      <c r="D9" s="6">
        <v>0.73749999999999993</v>
      </c>
      <c r="E9" s="22" t="s">
        <v>133</v>
      </c>
      <c r="F9" s="4">
        <v>17</v>
      </c>
      <c r="G9" s="60" t="s">
        <v>8</v>
      </c>
      <c r="H9" s="74">
        <v>126.5</v>
      </c>
      <c r="I9" s="74">
        <v>379.5</v>
      </c>
      <c r="K9" s="50" t="str">
        <f t="shared" si="0"/>
        <v>Route 5 - Stop 7 - Crewe By Fardon</v>
      </c>
    </row>
    <row r="10" spans="1:11" x14ac:dyDescent="0.25">
      <c r="A10" s="4">
        <v>8</v>
      </c>
      <c r="B10" s="2" t="s">
        <v>134</v>
      </c>
      <c r="C10" s="6">
        <v>0.31875000000000003</v>
      </c>
      <c r="D10" s="6">
        <v>0.73541666666666661</v>
      </c>
      <c r="E10" s="23" t="s">
        <v>135</v>
      </c>
      <c r="F10" s="4">
        <v>18.7</v>
      </c>
      <c r="G10" s="60" t="s">
        <v>8</v>
      </c>
      <c r="H10" s="74">
        <v>126.5</v>
      </c>
      <c r="I10" s="74">
        <v>379.5</v>
      </c>
      <c r="K10" s="50" t="str">
        <f t="shared" si="0"/>
        <v>Route 5 - Stop 8 - Shocklach - The Bull (Car Park)</v>
      </c>
    </row>
    <row r="11" spans="1:11" x14ac:dyDescent="0.25">
      <c r="A11" s="4">
        <v>9</v>
      </c>
      <c r="B11" s="2" t="s">
        <v>136</v>
      </c>
      <c r="C11" s="6">
        <v>0.32013888888888892</v>
      </c>
      <c r="D11" s="6">
        <v>0.7319444444444444</v>
      </c>
      <c r="E11" s="23" t="s">
        <v>520</v>
      </c>
      <c r="F11" s="4">
        <v>17.600000000000001</v>
      </c>
      <c r="G11" s="60" t="s">
        <v>8</v>
      </c>
      <c r="H11" s="74">
        <v>126.5</v>
      </c>
      <c r="I11" s="74">
        <v>379.5</v>
      </c>
      <c r="K11" s="50" t="str">
        <f t="shared" si="0"/>
        <v>Route 5 - Stop 9 - Horton Green - Green Lane</v>
      </c>
    </row>
    <row r="12" spans="1:11" x14ac:dyDescent="0.25">
      <c r="A12" s="4">
        <v>10</v>
      </c>
      <c r="B12" s="2" t="s">
        <v>447</v>
      </c>
      <c r="C12" s="6">
        <v>0.32291666666666669</v>
      </c>
      <c r="D12" s="6">
        <v>0.73055555555555562</v>
      </c>
      <c r="E12" s="23" t="s">
        <v>521</v>
      </c>
      <c r="F12" s="4">
        <v>16.399999999999999</v>
      </c>
      <c r="G12" s="60" t="s">
        <v>8</v>
      </c>
      <c r="H12" s="74">
        <v>126.5</v>
      </c>
      <c r="I12" s="74">
        <v>379.5</v>
      </c>
      <c r="K12" s="50" t="str">
        <f t="shared" si="0"/>
        <v>Route 5 - Stop 10 - Tilston - Opposite  The Carden Arms</v>
      </c>
    </row>
    <row r="13" spans="1:11" x14ac:dyDescent="0.25">
      <c r="A13" s="4">
        <v>11</v>
      </c>
      <c r="B13" s="2" t="s">
        <v>137</v>
      </c>
      <c r="C13" s="6">
        <v>0.3263888888888889</v>
      </c>
      <c r="D13" s="6">
        <v>0.72916666666666663</v>
      </c>
      <c r="E13" s="23" t="s">
        <v>522</v>
      </c>
      <c r="F13" s="4">
        <v>13.3</v>
      </c>
      <c r="G13" s="60" t="s">
        <v>8</v>
      </c>
      <c r="H13" s="74">
        <v>126.5</v>
      </c>
      <c r="I13" s="74">
        <v>379.5</v>
      </c>
      <c r="K13" s="50" t="str">
        <f t="shared" si="0"/>
        <v>Route 5 - Stop 11 - Malpas - Bishop Heber High School</v>
      </c>
    </row>
    <row r="14" spans="1:11" x14ac:dyDescent="0.25">
      <c r="A14" s="4">
        <v>12</v>
      </c>
      <c r="B14" s="2" t="s">
        <v>138</v>
      </c>
      <c r="C14" s="6">
        <v>0.3298611111111111</v>
      </c>
      <c r="D14" s="6">
        <v>0.72777777777777775</v>
      </c>
      <c r="E14" s="23" t="s">
        <v>523</v>
      </c>
      <c r="F14" s="4">
        <v>11.8</v>
      </c>
      <c r="G14" s="60" t="s">
        <v>8</v>
      </c>
      <c r="H14" s="74">
        <v>126.5</v>
      </c>
      <c r="I14" s="74">
        <v>379.5</v>
      </c>
      <c r="K14" s="50" t="str">
        <f t="shared" si="0"/>
        <v>Route 5 - Stop 12 - No Man's Heath - Cross O'th Hill Road - Bus Stop near Nisa Shop</v>
      </c>
    </row>
    <row r="15" spans="1:11" x14ac:dyDescent="0.25">
      <c r="A15" s="4">
        <v>13</v>
      </c>
      <c r="B15" s="2" t="s">
        <v>139</v>
      </c>
      <c r="C15" s="6">
        <v>0.33333333333333331</v>
      </c>
      <c r="D15" s="6">
        <v>0.72222222222222221</v>
      </c>
      <c r="E15" s="23" t="s">
        <v>140</v>
      </c>
      <c r="F15" s="4">
        <v>12.9</v>
      </c>
      <c r="G15" s="60" t="s">
        <v>8</v>
      </c>
      <c r="H15" s="74">
        <v>126.5</v>
      </c>
      <c r="I15" s="74">
        <v>379.5</v>
      </c>
      <c r="K15" s="50" t="str">
        <f t="shared" si="0"/>
        <v>Route 5 - Stop 13 - Broxton - A41 - Whitchurch Road - Outside Egerton Arms</v>
      </c>
    </row>
    <row r="16" spans="1:11" ht="30" x14ac:dyDescent="0.25">
      <c r="A16" s="4">
        <v>14</v>
      </c>
      <c r="B16" s="10" t="s">
        <v>141</v>
      </c>
      <c r="C16" s="6">
        <v>0.33680555555555558</v>
      </c>
      <c r="D16" s="6">
        <v>0.72083333333333333</v>
      </c>
      <c r="E16" s="22" t="s">
        <v>142</v>
      </c>
      <c r="F16" s="4">
        <v>9.5</v>
      </c>
      <c r="G16" s="60" t="s">
        <v>6</v>
      </c>
      <c r="H16" s="74">
        <v>99</v>
      </c>
      <c r="I16" s="74">
        <v>297</v>
      </c>
      <c r="K16" s="50" t="str">
        <f t="shared" si="0"/>
        <v>Route 5 - Stop 14 - Bulkeley - Wrexham Road - Laybys Nantwich side of Cholmondeley Lane and Mill Lane Cross Roads</v>
      </c>
    </row>
    <row r="17" spans="1:11" ht="28.5" customHeight="1" x14ac:dyDescent="0.25">
      <c r="A17" s="4">
        <v>15</v>
      </c>
      <c r="B17" s="10" t="s">
        <v>546</v>
      </c>
      <c r="C17" s="6">
        <v>0.34375</v>
      </c>
      <c r="D17" s="6">
        <v>0.71875</v>
      </c>
      <c r="E17" s="23" t="s">
        <v>143</v>
      </c>
      <c r="F17" s="4">
        <v>8.1999999999999993</v>
      </c>
      <c r="G17" s="60" t="s">
        <v>6</v>
      </c>
      <c r="H17" s="74">
        <v>99</v>
      </c>
      <c r="I17" s="74">
        <v>297</v>
      </c>
      <c r="K17" s="50" t="str">
        <f t="shared" si="0"/>
        <v xml:space="preserve">Route 5 - Stop 15 - Ridley - A49/A534 - Wrexham Road - Into College - Near to entrance Ridley Hall Farm - Homeward - Skip Browns </v>
      </c>
    </row>
    <row r="18" spans="1:11" x14ac:dyDescent="0.25">
      <c r="A18" s="4">
        <v>16</v>
      </c>
      <c r="B18" s="2" t="s">
        <v>144</v>
      </c>
      <c r="C18" s="6">
        <v>0.35069444444444442</v>
      </c>
      <c r="D18" s="6">
        <v>0.70486111111111116</v>
      </c>
      <c r="E18" s="22" t="s">
        <v>145</v>
      </c>
      <c r="F18" s="4">
        <v>3.5</v>
      </c>
      <c r="G18" s="60" t="s">
        <v>4</v>
      </c>
      <c r="H18" s="74">
        <v>66</v>
      </c>
      <c r="I18" s="74">
        <v>198</v>
      </c>
      <c r="K18" s="50" t="str">
        <f t="shared" si="0"/>
        <v>Route 5 - Stop 16 - Burland - A534 - Wrexham Road/Shore Lane</v>
      </c>
    </row>
    <row r="19" spans="1:11" x14ac:dyDescent="0.25">
      <c r="A19" s="5">
        <v>16</v>
      </c>
      <c r="B19" s="3" t="s">
        <v>61</v>
      </c>
      <c r="C19" s="7">
        <v>0.3611111111111111</v>
      </c>
      <c r="D19" s="7">
        <v>0.69791666666666663</v>
      </c>
      <c r="E19" s="4"/>
      <c r="F19" s="4"/>
      <c r="G19" s="2"/>
      <c r="H19" s="77"/>
      <c r="I19" s="77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0"/>
  <sheetViews>
    <sheetView workbookViewId="0">
      <selection activeCell="E32" sqref="E32"/>
    </sheetView>
  </sheetViews>
  <sheetFormatPr defaultRowHeight="15" x14ac:dyDescent="0.25"/>
  <cols>
    <col min="1" max="1" width="13.42578125" style="1" customWidth="1"/>
    <col min="2" max="2" width="61.5703125" bestFit="1" customWidth="1"/>
    <col min="3" max="3" width="11.7109375" style="1" customWidth="1"/>
    <col min="4" max="4" width="10.140625" style="1" customWidth="1"/>
    <col min="5" max="5" width="11.7109375" style="1" customWidth="1"/>
    <col min="6" max="6" width="18.5703125" style="1" customWidth="1"/>
    <col min="7" max="7" width="12.28515625" style="1" customWidth="1"/>
    <col min="8" max="8" width="13.5703125" style="76" customWidth="1"/>
    <col min="9" max="9" width="14.5703125" style="76" customWidth="1"/>
    <col min="11" max="11" width="61.7109375" bestFit="1" customWidth="1"/>
  </cols>
  <sheetData>
    <row r="1" spans="1:11" ht="18.75" x14ac:dyDescent="0.3">
      <c r="A1" s="85" t="s">
        <v>413</v>
      </c>
      <c r="B1" s="86"/>
      <c r="C1" s="86"/>
      <c r="D1" s="86"/>
      <c r="E1" s="86"/>
      <c r="F1" s="86"/>
      <c r="G1" s="86"/>
      <c r="H1" s="86"/>
      <c r="I1" s="88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8" t="s">
        <v>31</v>
      </c>
      <c r="F2" s="8" t="s">
        <v>63</v>
      </c>
      <c r="G2" s="8" t="s">
        <v>33</v>
      </c>
      <c r="H2" s="73" t="s">
        <v>34</v>
      </c>
      <c r="I2" s="73" t="s">
        <v>35</v>
      </c>
      <c r="K2" s="8" t="s">
        <v>36</v>
      </c>
    </row>
    <row r="3" spans="1:11" x14ac:dyDescent="0.25">
      <c r="A3" s="4">
        <v>1</v>
      </c>
      <c r="B3" s="2" t="s">
        <v>146</v>
      </c>
      <c r="C3" s="11">
        <v>0.28472222222222221</v>
      </c>
      <c r="D3" s="11">
        <v>0.77777777777777779</v>
      </c>
      <c r="E3" s="23" t="s">
        <v>448</v>
      </c>
      <c r="F3" s="4">
        <v>53.2</v>
      </c>
      <c r="G3" s="60" t="s">
        <v>14</v>
      </c>
      <c r="H3" s="74">
        <v>209</v>
      </c>
      <c r="I3" s="74">
        <v>627</v>
      </c>
      <c r="K3" s="50" t="str">
        <f>_xlfn.CONCAT("Route 6 -", " Stop", " ",A3, " - ",B3)</f>
        <v>Route 6 - Stop 1 - Craven Arms - Shrewsbury Road - Tuffins Bus stop</v>
      </c>
    </row>
    <row r="4" spans="1:11" x14ac:dyDescent="0.25">
      <c r="A4" s="4">
        <v>2</v>
      </c>
      <c r="B4" s="2" t="s">
        <v>147</v>
      </c>
      <c r="C4" s="11">
        <v>0.2951388888888889</v>
      </c>
      <c r="D4" s="11">
        <v>0.76736111111111116</v>
      </c>
      <c r="E4" s="23" t="s">
        <v>148</v>
      </c>
      <c r="F4" s="4">
        <v>45.7</v>
      </c>
      <c r="G4" s="60" t="s">
        <v>14</v>
      </c>
      <c r="H4" s="74">
        <v>209</v>
      </c>
      <c r="I4" s="74">
        <v>627</v>
      </c>
      <c r="K4" s="50" t="str">
        <f>_xlfn.CONCAT("Route 6 -", " Stop", " ",A4, " - ",B4)</f>
        <v>Route 6 - Stop 2 - Church Stretton - A49 - Crossways - Applegreen Garage</v>
      </c>
    </row>
    <row r="5" spans="1:11" ht="30" x14ac:dyDescent="0.25">
      <c r="A5" s="13">
        <v>3</v>
      </c>
      <c r="B5" s="64" t="s">
        <v>502</v>
      </c>
      <c r="C5" s="11">
        <v>0.30833333333333335</v>
      </c>
      <c r="D5" s="11">
        <v>0.75902777777777775</v>
      </c>
      <c r="E5" s="21" t="s">
        <v>488</v>
      </c>
      <c r="F5" s="13">
        <v>35.1</v>
      </c>
      <c r="G5" s="62" t="s">
        <v>12</v>
      </c>
      <c r="H5" s="74">
        <v>181.5</v>
      </c>
      <c r="I5" s="74">
        <v>544.5</v>
      </c>
      <c r="K5" t="s">
        <v>499</v>
      </c>
    </row>
    <row r="6" spans="1:11" x14ac:dyDescent="0.25">
      <c r="A6" s="4">
        <v>4</v>
      </c>
      <c r="B6" s="28" t="s">
        <v>500</v>
      </c>
      <c r="C6" s="6">
        <v>0.31597222222222221</v>
      </c>
      <c r="D6" s="6">
        <v>0.75</v>
      </c>
      <c r="E6" s="23" t="s">
        <v>149</v>
      </c>
      <c r="F6" s="4">
        <v>28.8</v>
      </c>
      <c r="G6" s="60" t="s">
        <v>10</v>
      </c>
      <c r="H6" s="74">
        <v>154</v>
      </c>
      <c r="I6" s="74">
        <v>462</v>
      </c>
      <c r="K6" s="50" t="str">
        <f>_xlfn.CONCAT("Route 6 -", " Stop", " ",A6, " - ",B6)</f>
        <v>Route 6 - Stop 4 - Shrewsbury - A53 - Battlefields Garage/ Robert Jones Way</v>
      </c>
    </row>
    <row r="7" spans="1:11" x14ac:dyDescent="0.25">
      <c r="A7" s="4">
        <v>5</v>
      </c>
      <c r="B7" s="28" t="s">
        <v>150</v>
      </c>
      <c r="C7" s="6">
        <v>0.3298611111111111</v>
      </c>
      <c r="D7" s="6">
        <v>0.73263888888888884</v>
      </c>
      <c r="E7" s="23" t="s">
        <v>524</v>
      </c>
      <c r="F7" s="4">
        <v>22</v>
      </c>
      <c r="G7" s="60" t="s">
        <v>10</v>
      </c>
      <c r="H7" s="74">
        <v>154</v>
      </c>
      <c r="I7" s="74">
        <v>462</v>
      </c>
      <c r="K7" s="50" t="str">
        <f>_xlfn.CONCAT("Route 6 -", " Stop", " ",A7, " - ",B7)</f>
        <v xml:space="preserve">Route 6 - Stop 5 - Wem - Station Road - Railway Station </v>
      </c>
    </row>
    <row r="8" spans="1:11" ht="30" x14ac:dyDescent="0.25">
      <c r="A8" s="13">
        <v>6</v>
      </c>
      <c r="B8" s="55" t="s">
        <v>151</v>
      </c>
      <c r="C8" s="6">
        <v>0.34513888888888888</v>
      </c>
      <c r="D8" s="6">
        <v>0.71736111111111101</v>
      </c>
      <c r="E8" s="13" t="s">
        <v>152</v>
      </c>
      <c r="F8" s="4">
        <v>6.5</v>
      </c>
      <c r="G8" s="60" t="s">
        <v>6</v>
      </c>
      <c r="H8" s="74">
        <v>99</v>
      </c>
      <c r="I8" s="74">
        <v>297</v>
      </c>
      <c r="K8" s="50" t="str">
        <f>_xlfn.CONCAT("Route 6 -", " Stop", " ",A8, " - ",B8)</f>
        <v>Route 6 - Stop 6 - Aston - A530 Whitchurch Road/ Wrenbury Lane-    Nantwich side of the crossroads 1st street light</v>
      </c>
    </row>
    <row r="9" spans="1:11" x14ac:dyDescent="0.25">
      <c r="A9" s="4">
        <v>7</v>
      </c>
      <c r="B9" s="2" t="s">
        <v>153</v>
      </c>
      <c r="C9" s="6">
        <v>0.35069444444444442</v>
      </c>
      <c r="D9" s="6">
        <v>0.71180555555555547</v>
      </c>
      <c r="E9" s="23" t="s">
        <v>154</v>
      </c>
      <c r="F9" s="4">
        <v>5</v>
      </c>
      <c r="G9" s="60" t="s">
        <v>4</v>
      </c>
      <c r="H9" s="74">
        <v>66</v>
      </c>
      <c r="I9" s="74">
        <v>198</v>
      </c>
      <c r="K9" s="50" t="str">
        <f>_xlfn.CONCAT("Route 6 -", " Stop", " ",A9, " - ",B9)</f>
        <v>Route 6 - Stop 7 - Sound - A530 - Whitchurch Road - Sound School</v>
      </c>
    </row>
    <row r="10" spans="1:11" x14ac:dyDescent="0.25">
      <c r="A10" s="4">
        <v>8</v>
      </c>
      <c r="B10" s="2" t="s">
        <v>155</v>
      </c>
      <c r="C10" s="6">
        <v>0.3576388888888889</v>
      </c>
      <c r="D10" s="6">
        <v>0.70833333333333337</v>
      </c>
      <c r="E10" s="23" t="s">
        <v>156</v>
      </c>
      <c r="F10" s="4">
        <v>1.6</v>
      </c>
      <c r="G10" s="60" t="s">
        <v>4</v>
      </c>
      <c r="H10" s="74">
        <v>66</v>
      </c>
      <c r="I10" s="74">
        <v>198</v>
      </c>
      <c r="K10" s="50" t="str">
        <f>_xlfn.CONCAT("Route 6 -", " Stop", " ",A10, " - ",B10)</f>
        <v>Route 6 - Stop 8 - Nantwich - Beam Street - Bus Station</v>
      </c>
    </row>
    <row r="11" spans="1:11" x14ac:dyDescent="0.25">
      <c r="A11" s="5">
        <v>9</v>
      </c>
      <c r="B11" s="3" t="s">
        <v>61</v>
      </c>
      <c r="C11" s="6">
        <v>0.36249999999999999</v>
      </c>
      <c r="D11" s="6">
        <v>0.69791666666666663</v>
      </c>
      <c r="E11" s="4"/>
      <c r="F11" s="4"/>
      <c r="G11" s="4"/>
      <c r="H11" s="75"/>
      <c r="I11" s="75"/>
    </row>
    <row r="14" spans="1:11" x14ac:dyDescent="0.25">
      <c r="C14"/>
      <c r="D14"/>
      <c r="E14"/>
    </row>
    <row r="15" spans="1:11" x14ac:dyDescent="0.25">
      <c r="C15"/>
      <c r="D15"/>
      <c r="E15"/>
    </row>
    <row r="16" spans="1:11" x14ac:dyDescent="0.25">
      <c r="C16"/>
      <c r="D16"/>
      <c r="E16"/>
    </row>
    <row r="17" spans="3:5" x14ac:dyDescent="0.25">
      <c r="C17"/>
      <c r="D17"/>
      <c r="E17"/>
    </row>
    <row r="18" spans="3:5" x14ac:dyDescent="0.25">
      <c r="C18"/>
      <c r="D18"/>
      <c r="E18"/>
    </row>
    <row r="19" spans="3:5" x14ac:dyDescent="0.25">
      <c r="C19"/>
      <c r="D19"/>
      <c r="E19"/>
    </row>
    <row r="20" spans="3:5" x14ac:dyDescent="0.25">
      <c r="C20"/>
      <c r="D20"/>
      <c r="E20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"/>
  <sheetViews>
    <sheetView workbookViewId="0">
      <selection activeCell="I5" sqref="I5:I6"/>
    </sheetView>
  </sheetViews>
  <sheetFormatPr defaultRowHeight="15" x14ac:dyDescent="0.25"/>
  <cols>
    <col min="1" max="1" width="14.140625" style="1" customWidth="1"/>
    <col min="2" max="2" width="67.85546875" customWidth="1"/>
    <col min="3" max="3" width="11.140625" style="1" customWidth="1"/>
    <col min="4" max="4" width="10.28515625" style="1" customWidth="1"/>
    <col min="5" max="5" width="11.42578125" customWidth="1"/>
    <col min="6" max="6" width="19.42578125" customWidth="1"/>
    <col min="7" max="7" width="11.140625" customWidth="1"/>
    <col min="8" max="8" width="14.7109375" customWidth="1"/>
    <col min="9" max="9" width="14" customWidth="1"/>
    <col min="11" max="11" width="77.28515625" bestFit="1" customWidth="1"/>
  </cols>
  <sheetData>
    <row r="1" spans="1:11" ht="18.75" x14ac:dyDescent="0.3">
      <c r="A1" s="87" t="s">
        <v>157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8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x14ac:dyDescent="0.25">
      <c r="A3" s="4">
        <v>1</v>
      </c>
      <c r="B3" s="2" t="s">
        <v>158</v>
      </c>
      <c r="C3" s="6">
        <v>0.30208333333333331</v>
      </c>
      <c r="D3" s="6">
        <v>0.76041666666666663</v>
      </c>
      <c r="E3" s="23" t="s">
        <v>159</v>
      </c>
      <c r="F3" s="4">
        <v>36</v>
      </c>
      <c r="G3" s="4" t="s">
        <v>12</v>
      </c>
      <c r="H3" s="74">
        <v>181.5</v>
      </c>
      <c r="I3" s="74">
        <v>544.5</v>
      </c>
      <c r="K3" s="50" t="str">
        <f>_xlfn.CONCAT("Route 7 -", " Stop", " ",A3, " - ",B3)</f>
        <v>Route 7 - Stop 1 - Telford - Northfield Street - Bus Station by Indoor Shopping Centre</v>
      </c>
    </row>
    <row r="4" spans="1:11" x14ac:dyDescent="0.25">
      <c r="A4" s="4">
        <v>2</v>
      </c>
      <c r="B4" s="2" t="s">
        <v>160</v>
      </c>
      <c r="C4" s="6">
        <v>0.31944444444444448</v>
      </c>
      <c r="D4" s="6">
        <v>0.74652777777777779</v>
      </c>
      <c r="E4" s="23" t="s">
        <v>161</v>
      </c>
      <c r="F4" s="4">
        <v>26.9</v>
      </c>
      <c r="G4" s="4" t="s">
        <v>10</v>
      </c>
      <c r="H4" s="74">
        <v>154</v>
      </c>
      <c r="I4" s="74">
        <v>462</v>
      </c>
      <c r="K4" s="50" t="str">
        <f t="shared" ref="K4:K6" si="0">_xlfn.CONCAT("Route 7 -", " Stop", " ",A4, " - ",B4)</f>
        <v>Route 7 - Stop 2 - Newport - High Street - Bus Stop outside The Guildhall</v>
      </c>
    </row>
    <row r="5" spans="1:11" x14ac:dyDescent="0.25">
      <c r="A5" s="4">
        <v>3</v>
      </c>
      <c r="B5" s="2" t="s">
        <v>162</v>
      </c>
      <c r="C5" s="6">
        <v>0.3263888888888889</v>
      </c>
      <c r="D5" s="6">
        <v>0.73958333333333337</v>
      </c>
      <c r="E5" s="23" t="s">
        <v>163</v>
      </c>
      <c r="F5" s="4">
        <v>17.899999999999999</v>
      </c>
      <c r="G5" s="4" t="s">
        <v>8</v>
      </c>
      <c r="H5" s="74">
        <v>126.5</v>
      </c>
      <c r="I5" s="74">
        <v>379.5</v>
      </c>
      <c r="K5" s="50" t="str">
        <f t="shared" si="0"/>
        <v>Route 7 - Stop 3 - Ternhill - A41/Riverside Drive</v>
      </c>
    </row>
    <row r="6" spans="1:11" x14ac:dyDescent="0.25">
      <c r="A6" s="4">
        <v>4</v>
      </c>
      <c r="B6" s="2" t="s">
        <v>164</v>
      </c>
      <c r="C6" s="6">
        <v>0.33333333333333331</v>
      </c>
      <c r="D6" s="6">
        <v>0.73611111111111116</v>
      </c>
      <c r="E6" s="23" t="s">
        <v>525</v>
      </c>
      <c r="F6" s="4">
        <v>14.9</v>
      </c>
      <c r="G6" s="4" t="s">
        <v>8</v>
      </c>
      <c r="H6" s="74">
        <v>126.5</v>
      </c>
      <c r="I6" s="74">
        <v>379.5</v>
      </c>
      <c r="K6" s="50" t="str">
        <f t="shared" si="0"/>
        <v>Route 7 - Stop 4 - Market Drayton - Cheshire Street - Bus Station - near to Bargain Booze</v>
      </c>
    </row>
    <row r="7" spans="1:11" x14ac:dyDescent="0.25">
      <c r="A7" s="5">
        <v>5</v>
      </c>
      <c r="B7" s="3" t="s">
        <v>61</v>
      </c>
      <c r="C7" s="7">
        <v>0.36805555555555558</v>
      </c>
      <c r="D7" s="7">
        <v>0.69791666666666663</v>
      </c>
      <c r="E7" s="4"/>
      <c r="F7" s="4"/>
      <c r="G7" s="4"/>
      <c r="H7" s="59"/>
      <c r="I7" s="59"/>
    </row>
    <row r="11" spans="1:11" x14ac:dyDescent="0.25">
      <c r="A11"/>
      <c r="C11"/>
      <c r="D11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6"/>
  <sheetViews>
    <sheetView workbookViewId="0">
      <selection activeCell="B5" sqref="B5"/>
    </sheetView>
  </sheetViews>
  <sheetFormatPr defaultRowHeight="15" x14ac:dyDescent="0.25"/>
  <cols>
    <col min="1" max="1" width="14.42578125" style="1" customWidth="1"/>
    <col min="2" max="2" width="71.5703125" customWidth="1"/>
    <col min="3" max="3" width="11.28515625" style="1" customWidth="1"/>
    <col min="4" max="4" width="10.140625" style="1" customWidth="1"/>
    <col min="5" max="5" width="11.140625" customWidth="1"/>
    <col min="6" max="6" width="18.28515625" style="1" customWidth="1"/>
    <col min="7" max="7" width="12.140625" customWidth="1"/>
    <col min="8" max="8" width="13.42578125" customWidth="1"/>
    <col min="9" max="9" width="14.42578125" customWidth="1"/>
    <col min="11" max="11" width="135.7109375" bestFit="1" customWidth="1"/>
  </cols>
  <sheetData>
    <row r="1" spans="1:11" ht="18.75" x14ac:dyDescent="0.3">
      <c r="A1" s="87" t="s">
        <v>165</v>
      </c>
      <c r="B1" s="87"/>
      <c r="C1" s="87"/>
      <c r="D1" s="87"/>
      <c r="E1" s="87"/>
      <c r="F1" s="87"/>
      <c r="G1" s="87"/>
      <c r="H1" s="87"/>
      <c r="I1" s="87"/>
    </row>
    <row r="2" spans="1:11" ht="15.75" x14ac:dyDescent="0.25">
      <c r="A2" s="8" t="s">
        <v>27</v>
      </c>
      <c r="B2" s="9" t="s">
        <v>28</v>
      </c>
      <c r="C2" s="8" t="s">
        <v>29</v>
      </c>
      <c r="D2" s="8" t="s">
        <v>30</v>
      </c>
      <c r="E2" s="25" t="s">
        <v>31</v>
      </c>
      <c r="F2" s="8" t="s">
        <v>63</v>
      </c>
      <c r="G2" s="8" t="s">
        <v>33</v>
      </c>
      <c r="H2" s="8" t="s">
        <v>34</v>
      </c>
      <c r="I2" s="8" t="s">
        <v>35</v>
      </c>
      <c r="K2" s="8" t="s">
        <v>36</v>
      </c>
    </row>
    <row r="3" spans="1:11" x14ac:dyDescent="0.25">
      <c r="A3" s="4">
        <v>1</v>
      </c>
      <c r="B3" s="2" t="s">
        <v>166</v>
      </c>
      <c r="C3" s="6">
        <v>0.29166666666666669</v>
      </c>
      <c r="D3" s="6">
        <v>0.76388888888888884</v>
      </c>
      <c r="E3" s="22" t="s">
        <v>167</v>
      </c>
      <c r="F3" s="4">
        <v>21.5</v>
      </c>
      <c r="G3" s="4" t="s">
        <v>10</v>
      </c>
      <c r="H3" s="74">
        <v>154</v>
      </c>
      <c r="I3" s="74">
        <v>462</v>
      </c>
      <c r="K3" s="50" t="str">
        <f>_xlfn.CONCAT("Route 8 -", " Stop", " ",A3, " - ",B3)</f>
        <v xml:space="preserve">Route 8 - Stop 1 - Mobberley - Town Lane/Bucklow Avenue </v>
      </c>
    </row>
    <row r="4" spans="1:11" x14ac:dyDescent="0.25">
      <c r="A4" s="4">
        <v>2</v>
      </c>
      <c r="B4" s="2" t="s">
        <v>168</v>
      </c>
      <c r="C4" s="6">
        <v>0.29305555555555557</v>
      </c>
      <c r="D4" s="6">
        <v>0.76250000000000007</v>
      </c>
      <c r="E4" s="23" t="s">
        <v>169</v>
      </c>
      <c r="F4" s="4">
        <v>20.3</v>
      </c>
      <c r="G4" s="4" t="s">
        <v>8</v>
      </c>
      <c r="H4" s="74">
        <v>126.5</v>
      </c>
      <c r="I4" s="74">
        <v>379.5</v>
      </c>
      <c r="K4" s="50" t="str">
        <f t="shared" ref="K4:K15" si="0">_xlfn.CONCAT("Route 8 -", " Stop", " ",A4, " - ",B4)</f>
        <v xml:space="preserve">Route 8 - Stop 2 - Knutsford - Mobberley Road/Oakfield Avenue </v>
      </c>
    </row>
    <row r="5" spans="1:11" ht="15.75" customHeight="1" x14ac:dyDescent="0.25">
      <c r="A5" s="4">
        <v>3</v>
      </c>
      <c r="B5" s="2" t="s">
        <v>170</v>
      </c>
      <c r="C5" s="6">
        <v>0.2951388888888889</v>
      </c>
      <c r="D5" s="6">
        <v>0.76041666666666663</v>
      </c>
      <c r="E5" s="23" t="s">
        <v>171</v>
      </c>
      <c r="F5" s="4">
        <v>19.3</v>
      </c>
      <c r="G5" s="4" t="s">
        <v>8</v>
      </c>
      <c r="H5" s="74">
        <v>126.5</v>
      </c>
      <c r="I5" s="74">
        <v>379.5</v>
      </c>
      <c r="K5" s="50" t="str">
        <f t="shared" si="0"/>
        <v>Route 8 - Stop 3 - Knutsford - A537 - Adams Hill - Railway Station Car park - Bus Stops</v>
      </c>
    </row>
    <row r="6" spans="1:11" x14ac:dyDescent="0.25">
      <c r="A6" s="4">
        <v>4</v>
      </c>
      <c r="B6" s="2" t="s">
        <v>172</v>
      </c>
      <c r="C6" s="6">
        <v>0.2986111111111111</v>
      </c>
      <c r="D6" s="6">
        <v>0.75694444444444453</v>
      </c>
      <c r="E6" s="23" t="s">
        <v>173</v>
      </c>
      <c r="F6" s="4">
        <v>18.399999999999999</v>
      </c>
      <c r="G6" s="4" t="s">
        <v>8</v>
      </c>
      <c r="H6" s="74">
        <v>126.5</v>
      </c>
      <c r="I6" s="74">
        <v>379.5</v>
      </c>
      <c r="K6" s="50" t="str">
        <f t="shared" si="0"/>
        <v>Route 8 - Stop 4 - Tabley - A5033 - Northwich Road - Chester Road End - Opposite Farm Gates</v>
      </c>
    </row>
    <row r="7" spans="1:11" x14ac:dyDescent="0.25">
      <c r="A7" s="4">
        <v>5</v>
      </c>
      <c r="B7" s="2" t="s">
        <v>174</v>
      </c>
      <c r="C7" s="6">
        <v>0.30208333333333331</v>
      </c>
      <c r="D7" s="6">
        <v>0.75347222222222221</v>
      </c>
      <c r="E7" s="23" t="s">
        <v>175</v>
      </c>
      <c r="F7" s="4">
        <v>16.3</v>
      </c>
      <c r="G7" s="4" t="s">
        <v>8</v>
      </c>
      <c r="H7" s="74">
        <v>126.5</v>
      </c>
      <c r="I7" s="74">
        <v>379.5</v>
      </c>
      <c r="K7" s="50" t="str">
        <f t="shared" si="0"/>
        <v>Route 8 - Stop 5 - Lostock Gralam - Manchester Road - Near Avondale Care Home</v>
      </c>
    </row>
    <row r="8" spans="1:11" x14ac:dyDescent="0.25">
      <c r="A8" s="4">
        <v>6</v>
      </c>
      <c r="B8" s="2" t="s">
        <v>176</v>
      </c>
      <c r="C8" s="6">
        <v>0.30555555555555552</v>
      </c>
      <c r="D8" s="6">
        <v>0.75</v>
      </c>
      <c r="E8" s="23" t="s">
        <v>177</v>
      </c>
      <c r="F8" s="4">
        <v>14.3</v>
      </c>
      <c r="G8" s="4" t="s">
        <v>8</v>
      </c>
      <c r="H8" s="74">
        <v>126.5</v>
      </c>
      <c r="I8" s="74">
        <v>379.5</v>
      </c>
      <c r="K8" s="50" t="str">
        <f t="shared" si="0"/>
        <v>Route 8 - Stop 6 - Northwich - Middlewich Road/Wentworth Close</v>
      </c>
    </row>
    <row r="9" spans="1:11" ht="15" customHeight="1" x14ac:dyDescent="0.25">
      <c r="A9" s="4">
        <v>7</v>
      </c>
      <c r="B9" s="10" t="s">
        <v>178</v>
      </c>
      <c r="C9" s="6">
        <v>0.30902777777777779</v>
      </c>
      <c r="D9" s="6">
        <v>0.74652777777777779</v>
      </c>
      <c r="E9" s="22" t="s">
        <v>179</v>
      </c>
      <c r="F9" s="4">
        <v>15</v>
      </c>
      <c r="G9" s="4" t="s">
        <v>8</v>
      </c>
      <c r="H9" s="74">
        <v>126.5</v>
      </c>
      <c r="I9" s="74">
        <v>379.5</v>
      </c>
      <c r="K9" s="50" t="str">
        <f t="shared" si="0"/>
        <v>Route 8 - Stop 7 - Northwich - Middlewich Road/Worthing Street - Opposite Telephone Exchange</v>
      </c>
    </row>
    <row r="10" spans="1:11" x14ac:dyDescent="0.25">
      <c r="A10" s="4">
        <v>8</v>
      </c>
      <c r="B10" s="2" t="s">
        <v>449</v>
      </c>
      <c r="C10" s="6">
        <v>0.31944444444444448</v>
      </c>
      <c r="D10" s="6">
        <v>0.73958333333333337</v>
      </c>
      <c r="E10" s="26" t="s">
        <v>180</v>
      </c>
      <c r="F10" s="4">
        <v>17.7</v>
      </c>
      <c r="G10" s="4" t="s">
        <v>8</v>
      </c>
      <c r="H10" s="74">
        <v>126.5</v>
      </c>
      <c r="I10" s="74">
        <v>379.5</v>
      </c>
      <c r="K10" s="50" t="str">
        <f t="shared" si="0"/>
        <v>Route 8 - Stop 8 - Barnton - A533 - Runcorn Road/ Beech Lane</v>
      </c>
    </row>
    <row r="11" spans="1:11" x14ac:dyDescent="0.25">
      <c r="A11" s="4">
        <v>9</v>
      </c>
      <c r="B11" s="2" t="s">
        <v>419</v>
      </c>
      <c r="C11" s="6">
        <v>0.32291666666666669</v>
      </c>
      <c r="D11" s="6">
        <v>0.73749999999999993</v>
      </c>
      <c r="E11" s="26" t="s">
        <v>420</v>
      </c>
      <c r="F11" s="4">
        <v>15.8</v>
      </c>
      <c r="G11" s="4" t="s">
        <v>8</v>
      </c>
      <c r="H11" s="74">
        <v>126.5</v>
      </c>
      <c r="I11" s="74">
        <v>379.5</v>
      </c>
      <c r="K11" s="50" t="s">
        <v>422</v>
      </c>
    </row>
    <row r="12" spans="1:11" ht="30" x14ac:dyDescent="0.25">
      <c r="A12" s="4">
        <v>10</v>
      </c>
      <c r="B12" s="17" t="s">
        <v>181</v>
      </c>
      <c r="C12" s="6">
        <v>0.3263888888888889</v>
      </c>
      <c r="D12" s="6">
        <v>0.73611111111111116</v>
      </c>
      <c r="E12" s="23" t="s">
        <v>182</v>
      </c>
      <c r="F12" s="4">
        <v>15.4</v>
      </c>
      <c r="G12" s="4" t="s">
        <v>8</v>
      </c>
      <c r="H12" s="74">
        <v>126.5</v>
      </c>
      <c r="I12" s="74">
        <v>379.5</v>
      </c>
      <c r="K12" s="50" t="str">
        <f>_xlfn.CONCAT("Route 8 -", " Stop", " ",A12, " - ",B12)</f>
        <v>Route 8 - Stop 10 - Northwich - Inward -Watling Street - Bus Station - Stand D,                                                                Homeward - Chester Way outside KwikFit</v>
      </c>
    </row>
    <row r="13" spans="1:11" x14ac:dyDescent="0.25">
      <c r="A13" s="4">
        <v>11</v>
      </c>
      <c r="B13" s="2" t="s">
        <v>183</v>
      </c>
      <c r="C13" s="6">
        <v>0.3298611111111111</v>
      </c>
      <c r="D13" s="6">
        <v>0.73125000000000007</v>
      </c>
      <c r="E13" s="23" t="s">
        <v>526</v>
      </c>
      <c r="F13" s="4">
        <v>14.4</v>
      </c>
      <c r="G13" s="4" t="s">
        <v>8</v>
      </c>
      <c r="H13" s="74">
        <v>126.5</v>
      </c>
      <c r="I13" s="74">
        <v>379.5</v>
      </c>
      <c r="K13" s="50" t="str">
        <f t="shared" si="0"/>
        <v>Route 8 - Stop 11 - Northwich - Kingsmead - Opposite Sir John Deane's College</v>
      </c>
    </row>
    <row r="14" spans="1:11" x14ac:dyDescent="0.25">
      <c r="A14" s="4">
        <v>12</v>
      </c>
      <c r="B14" s="2" t="s">
        <v>184</v>
      </c>
      <c r="C14" s="6">
        <v>0.33194444444444443</v>
      </c>
      <c r="D14" s="6">
        <v>0.72916666666666663</v>
      </c>
      <c r="E14" s="23" t="s">
        <v>185</v>
      </c>
      <c r="F14" s="4">
        <v>14.1</v>
      </c>
      <c r="G14" s="4" t="s">
        <v>8</v>
      </c>
      <c r="H14" s="74">
        <v>126.5</v>
      </c>
      <c r="I14" s="74">
        <v>379.5</v>
      </c>
      <c r="K14" s="50" t="str">
        <f t="shared" si="0"/>
        <v>Route 8 - Stop 12 - Northwich - Kingsmead - Kingfisher Roundabout</v>
      </c>
    </row>
    <row r="15" spans="1:11" x14ac:dyDescent="0.25">
      <c r="A15" s="4">
        <v>13</v>
      </c>
      <c r="B15" s="2" t="s">
        <v>186</v>
      </c>
      <c r="C15" s="6">
        <v>0.3354166666666667</v>
      </c>
      <c r="D15" s="6">
        <v>0.72569444444444453</v>
      </c>
      <c r="E15" s="22" t="s">
        <v>187</v>
      </c>
      <c r="F15" s="4">
        <v>12.5</v>
      </c>
      <c r="G15" s="4" t="s">
        <v>8</v>
      </c>
      <c r="H15" s="74">
        <v>126.5</v>
      </c>
      <c r="I15" s="74">
        <v>379.5</v>
      </c>
      <c r="K15" s="50" t="str">
        <f t="shared" si="0"/>
        <v>Route 8 - Stop 13 - Moulton - Jack Lane - 1st Bus Stop from London Road</v>
      </c>
    </row>
    <row r="16" spans="1:11" x14ac:dyDescent="0.25">
      <c r="A16" s="5">
        <v>14</v>
      </c>
      <c r="B16" s="3" t="s">
        <v>61</v>
      </c>
      <c r="C16" s="7">
        <v>0.36458333333333331</v>
      </c>
      <c r="D16" s="7">
        <v>0.69791666666666663</v>
      </c>
      <c r="E16" s="4"/>
      <c r="F16" s="4"/>
      <c r="G16" s="2"/>
      <c r="H16" s="58"/>
      <c r="I16" s="58"/>
    </row>
  </sheetData>
  <mergeCells count="1">
    <mergeCell ref="A1:I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6DB5A6ED5794BBD9BAB0C174888A0" ma:contentTypeVersion="13" ma:contentTypeDescription="Create a new document." ma:contentTypeScope="" ma:versionID="9683f9aebb9a89d6354bd78e70512d35">
  <xsd:schema xmlns:xsd="http://www.w3.org/2001/XMLSchema" xmlns:xs="http://www.w3.org/2001/XMLSchema" xmlns:p="http://schemas.microsoft.com/office/2006/metadata/properties" xmlns:ns3="dc0549e1-04f0-49c5-b6a7-efbcd18df9b3" xmlns:ns4="1fc74d3c-e358-4bb3-a887-ec8997442cf5" targetNamespace="http://schemas.microsoft.com/office/2006/metadata/properties" ma:root="true" ma:fieldsID="a9cbf3c8e7e9fd23e9ae5886443810ff" ns3:_="" ns4:_="">
    <xsd:import namespace="dc0549e1-04f0-49c5-b6a7-efbcd18df9b3"/>
    <xsd:import namespace="1fc74d3c-e358-4bb3-a887-ec8997442cf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549e1-04f0-49c5-b6a7-efbcd18df9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74d3c-e358-4bb3-a887-ec8997442c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D37E9B-D801-4385-808B-05D2278B6B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25D467-6E2F-4E88-8F72-9ED7711151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0549e1-04f0-49c5-b6a7-efbcd18df9b3"/>
    <ds:schemaRef ds:uri="1fc74d3c-e358-4bb3-a887-ec8997442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9FE527-CEFD-4E50-8FA7-6B3CCCC92C8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Price bands</vt:lpstr>
      <vt:lpstr>Route 1</vt:lpstr>
      <vt:lpstr>Route 2</vt:lpstr>
      <vt:lpstr>Route 3</vt:lpstr>
      <vt:lpstr>Route 4</vt:lpstr>
      <vt:lpstr>Route 5</vt:lpstr>
      <vt:lpstr>Route 6</vt:lpstr>
      <vt:lpstr>Route 7</vt:lpstr>
      <vt:lpstr>Route 8</vt:lpstr>
      <vt:lpstr>Route 9</vt:lpstr>
      <vt:lpstr>Route 10</vt:lpstr>
      <vt:lpstr>Route 11</vt:lpstr>
      <vt:lpstr>Route 12</vt:lpstr>
      <vt:lpstr>Route 13</vt:lpstr>
      <vt:lpstr>Route 14</vt:lpstr>
      <vt:lpstr>Route 15</vt:lpstr>
      <vt:lpstr>Route 16</vt:lpstr>
      <vt:lpstr>Route 17</vt:lpstr>
      <vt:lpstr>Route 18</vt:lpstr>
      <vt:lpstr>Route 19</vt:lpstr>
      <vt:lpstr>Route 20</vt:lpstr>
      <vt:lpstr>Route 21</vt:lpstr>
      <vt:lpstr>Route 22</vt:lpstr>
      <vt:lpstr>Route 23</vt:lpstr>
    </vt:vector>
  </TitlesOfParts>
  <Manager/>
  <Company>Reaseheath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Stuart Lloyd</dc:creator>
  <cp:keywords/>
  <dc:description/>
  <cp:lastModifiedBy>Emily Ellis</cp:lastModifiedBy>
  <cp:revision/>
  <dcterms:created xsi:type="dcterms:W3CDTF">2019-02-13T09:24:00Z</dcterms:created>
  <dcterms:modified xsi:type="dcterms:W3CDTF">2023-11-02T11:51:26Z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0x0101003896DB5A6ED5794BBD9BAB0C174888A0</vt:lpwstr>
  </property>
  <property fmtid="{D5CDD505-2E9C-101B-9397-08002B2CF9AE}" pid="3" name="MSIP_Label_fffb9a78-7662-4bb3-9391-a6b876050657_Enabled">
    <vt:lpwstr>True</vt:lpwstr>
  </property>
  <property fmtid="{D5CDD505-2E9C-101B-9397-08002B2CF9AE}" pid="4" name="MSIP_Label_fffb9a78-7662-4bb3-9391-a6b876050657_SiteId">
    <vt:lpwstr>9bdfe7d5-a243-4280-a823-63d6da69be1c</vt:lpwstr>
  </property>
  <property fmtid="{D5CDD505-2E9C-101B-9397-08002B2CF9AE}" pid="5" name="MSIP_Label_fffb9a78-7662-4bb3-9391-a6b876050657_Owner">
    <vt:lpwstr>Stuart.Lloyd@reaseheath.ac.uk</vt:lpwstr>
  </property>
  <property fmtid="{D5CDD505-2E9C-101B-9397-08002B2CF9AE}" pid="6" name="MSIP_Label_fffb9a78-7662-4bb3-9391-a6b876050657_SetDate">
    <vt:lpwstr>2023-03-27T08:12:07.2013032Z</vt:lpwstr>
  </property>
  <property fmtid="{D5CDD505-2E9C-101B-9397-08002B2CF9AE}" pid="7" name="MSIP_Label_fffb9a78-7662-4bb3-9391-a6b876050657_Name">
    <vt:lpwstr>Personal</vt:lpwstr>
  </property>
  <property fmtid="{D5CDD505-2E9C-101B-9397-08002B2CF9AE}" pid="8" name="MSIP_Label_fffb9a78-7662-4bb3-9391-a6b876050657_Application">
    <vt:lpwstr>Microsoft Azure Information Protection</vt:lpwstr>
  </property>
  <property fmtid="{D5CDD505-2E9C-101B-9397-08002B2CF9AE}" pid="9" name="MSIP_Label_fffb9a78-7662-4bb3-9391-a6b876050657_ActionId">
    <vt:lpwstr>c0545f77-5919-43af-b85a-acb8e2d96d7c</vt:lpwstr>
  </property>
  <property fmtid="{D5CDD505-2E9C-101B-9397-08002B2CF9AE}" pid="10" name="MSIP_Label_fffb9a78-7662-4bb3-9391-a6b876050657_Extended_MSFT_Method">
    <vt:lpwstr>Manual</vt:lpwstr>
  </property>
  <property fmtid="{D5CDD505-2E9C-101B-9397-08002B2CF9AE}" pid="11" name="Sensitivity">
    <vt:lpwstr>Personal</vt:lpwstr>
  </property>
</Properties>
</file>